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30" windowWidth="19440" windowHeight="9270"/>
  </bookViews>
  <sheets>
    <sheet name="Suplement do prezentacji FY 16" sheetId="1" r:id="rId1"/>
  </sheets>
  <calcPr calcId="145621"/>
</workbook>
</file>

<file path=xl/calcChain.xml><?xml version="1.0" encoding="utf-8"?>
<calcChain xmlns="http://schemas.openxmlformats.org/spreadsheetml/2006/main">
  <c r="G17" i="1" l="1"/>
  <c r="A161" i="1" l="1"/>
  <c r="A160" i="1"/>
  <c r="A159" i="1"/>
  <c r="A158" i="1"/>
  <c r="A157" i="1"/>
  <c r="A156" i="1"/>
  <c r="A155" i="1"/>
  <c r="A154" i="1"/>
  <c r="H153" i="1"/>
  <c r="G153" i="1"/>
  <c r="F153" i="1"/>
  <c r="D153" i="1"/>
  <c r="C153" i="1"/>
  <c r="B153" i="1"/>
  <c r="A152" i="1"/>
  <c r="A151" i="1"/>
  <c r="A150" i="1"/>
  <c r="A149" i="1"/>
  <c r="A148" i="1"/>
  <c r="A147" i="1"/>
  <c r="A146" i="1"/>
  <c r="A145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6" i="1"/>
  <c r="A65" i="1"/>
  <c r="A64" i="1"/>
  <c r="A63" i="1"/>
  <c r="A62" i="1"/>
  <c r="A61" i="1"/>
  <c r="A60" i="1"/>
  <c r="A59" i="1"/>
  <c r="A58" i="1"/>
  <c r="A57" i="1"/>
  <c r="A56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39" i="1"/>
  <c r="A38" i="1"/>
  <c r="A37" i="1"/>
  <c r="A36" i="1"/>
  <c r="A34" i="1"/>
  <c r="A33" i="1"/>
  <c r="A32" i="1"/>
  <c r="A31" i="1"/>
  <c r="A30" i="1"/>
  <c r="A29" i="1"/>
  <c r="A28" i="1"/>
  <c r="A27" i="1"/>
  <c r="A26" i="1"/>
  <c r="A25" i="1"/>
  <c r="A24" i="1"/>
  <c r="A23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G5" i="1"/>
  <c r="G25" i="1" s="1"/>
  <c r="G43" i="1" s="1"/>
  <c r="G57" i="1" s="1"/>
  <c r="G70" i="1" s="1"/>
  <c r="G90" i="1" s="1"/>
  <c r="G108" i="1" s="1"/>
  <c r="G126" i="1" s="1"/>
  <c r="F5" i="1"/>
  <c r="F25" i="1" s="1"/>
  <c r="F43" i="1" s="1"/>
  <c r="F57" i="1" s="1"/>
  <c r="F70" i="1" s="1"/>
  <c r="F90" i="1" s="1"/>
  <c r="F108" i="1" s="1"/>
  <c r="F126" i="1" s="1"/>
  <c r="G147" i="1" s="1"/>
  <c r="E5" i="1"/>
  <c r="E25" i="1" s="1"/>
  <c r="E43" i="1" s="1"/>
  <c r="E57" i="1" s="1"/>
  <c r="E70" i="1" s="1"/>
  <c r="E90" i="1" s="1"/>
  <c r="E108" i="1" s="1"/>
  <c r="E126" i="1" s="1"/>
  <c r="F147" i="1" s="1"/>
  <c r="D5" i="1"/>
  <c r="D25" i="1" s="1"/>
  <c r="D43" i="1" s="1"/>
  <c r="D57" i="1" s="1"/>
  <c r="D70" i="1" s="1"/>
  <c r="D90" i="1" s="1"/>
  <c r="D108" i="1" s="1"/>
  <c r="D126" i="1" s="1"/>
  <c r="C5" i="1"/>
  <c r="C25" i="1" s="1"/>
  <c r="C43" i="1" s="1"/>
  <c r="C57" i="1" s="1"/>
  <c r="C70" i="1" s="1"/>
  <c r="C90" i="1" s="1"/>
  <c r="C108" i="1" s="1"/>
  <c r="C126" i="1" s="1"/>
  <c r="C147" i="1" s="1"/>
  <c r="B5" i="1"/>
  <c r="B25" i="1" s="1"/>
  <c r="B43" i="1" s="1"/>
  <c r="B57" i="1" s="1"/>
  <c r="B70" i="1" s="1"/>
  <c r="B90" i="1" s="1"/>
  <c r="B108" i="1" s="1"/>
  <c r="B126" i="1" s="1"/>
  <c r="B147" i="1" s="1"/>
  <c r="A5" i="1"/>
  <c r="A4" i="1"/>
  <c r="A3" i="1"/>
</calcChain>
</file>

<file path=xl/sharedStrings.xml><?xml version="1.0" encoding="utf-8"?>
<sst xmlns="http://schemas.openxmlformats.org/spreadsheetml/2006/main" count="332" uniqueCount="219">
  <si>
    <t xml:space="preserve">POLSKI </t>
  </si>
  <si>
    <t>ENGLISH</t>
  </si>
  <si>
    <t>Key financials</t>
  </si>
  <si>
    <t>Kluczowe dane finansowe</t>
  </si>
  <si>
    <t>Consolidated</t>
  </si>
  <si>
    <t>Dane skonsolidowane</t>
  </si>
  <si>
    <t>IV kw. 2016</t>
  </si>
  <si>
    <t>IV kw. 2015</t>
  </si>
  <si>
    <t>r/r</t>
  </si>
  <si>
    <t>[PLN m]</t>
  </si>
  <si>
    <t>[MSR, mln PLN]</t>
  </si>
  <si>
    <t>Q4 2016</t>
  </si>
  <si>
    <t>Q4 2015</t>
  </si>
  <si>
    <t>Y/Y</t>
  </si>
  <si>
    <t>Sales</t>
  </si>
  <si>
    <t>Przychody</t>
  </si>
  <si>
    <t>including LTC compensations*</t>
  </si>
  <si>
    <t xml:space="preserve">   w tym rekompensaty KDT*</t>
  </si>
  <si>
    <t>Recurring Sales</t>
  </si>
  <si>
    <t>Powtarzalneprzychody</t>
  </si>
  <si>
    <t>EBITDA</t>
  </si>
  <si>
    <t>Recurring EBITDA**</t>
  </si>
  <si>
    <t>Powtarzalna EBITDA**</t>
  </si>
  <si>
    <t>n/d</t>
  </si>
  <si>
    <t>EBIT</t>
  </si>
  <si>
    <t>Recurring EBIT**</t>
  </si>
  <si>
    <t>Powtarzalny EBIT**</t>
  </si>
  <si>
    <t>Net profit (loss) to equity</t>
  </si>
  <si>
    <t>Zysk (strata) netto dla akcjonariuszy</t>
  </si>
  <si>
    <t>Net profit (to equity) – ex. Impairments***</t>
  </si>
  <si>
    <t>Zysk netto dla akcjonariuszy – bez odpisu***</t>
  </si>
  <si>
    <t>CAPEX (incl. adj.)</t>
  </si>
  <si>
    <t>CAPEX (po korektach)</t>
  </si>
  <si>
    <t>Net cash from operating activities</t>
  </si>
  <si>
    <t>Przypływy pieniężne netto z dział. operacyjnej</t>
  </si>
  <si>
    <t>Net cash from investing activities</t>
  </si>
  <si>
    <t>Przypływy pieniężne netto z działaln. inwest.</t>
  </si>
  <si>
    <t>7 pp.</t>
  </si>
  <si>
    <t>-3 p.p.</t>
  </si>
  <si>
    <t>EBITDA margin</t>
  </si>
  <si>
    <t>Marża EBITDA</t>
  </si>
  <si>
    <t>-3 pp.</t>
  </si>
  <si>
    <t>-5 p.p.</t>
  </si>
  <si>
    <t>Recurring EBITDA margin</t>
  </si>
  <si>
    <t>Powtarzalna marża EBITDA</t>
  </si>
  <si>
    <t>Net Working Capital („core”)****</t>
  </si>
  <si>
    <t>Majątek obrotowy netto („core”)****</t>
  </si>
  <si>
    <t>0,70</t>
  </si>
  <si>
    <t>0,32</t>
  </si>
  <si>
    <t>Net Debt/LTM EBITDA</t>
  </si>
  <si>
    <t>Dług netto/12 mies. EBITDA</t>
  </si>
  <si>
    <t xml:space="preserve">One-off items </t>
  </si>
  <si>
    <t xml:space="preserve">Zdarzenia jednorazowe </t>
  </si>
  <si>
    <t>Computation of recurring EBITDA and recurring EBIT</t>
  </si>
  <si>
    <t>Do wyliczenia wyników powtarzalnych:</t>
  </si>
  <si>
    <t>[mln PLN]</t>
  </si>
  <si>
    <t>LTC compensations</t>
  </si>
  <si>
    <t>Przychody z rekompensat KDT</t>
  </si>
  <si>
    <t>LTC adjustment (court verdicts)</t>
  </si>
  <si>
    <t>Sprawy sądowe KDT</t>
  </si>
  <si>
    <t>Reclamation provision</t>
  </si>
  <si>
    <t>Rezerwa rekultywacyjna</t>
  </si>
  <si>
    <t>Actuarial provision</t>
  </si>
  <si>
    <t>Rezerwa aktuarialna</t>
  </si>
  <si>
    <t>Revaluation of property rights at ZEDO</t>
  </si>
  <si>
    <t>Przeszacowanie PM w ZEDO</t>
  </si>
  <si>
    <t>Voluntary Leave Program</t>
  </si>
  <si>
    <t>Program Dobrowolnych Odejść</t>
  </si>
  <si>
    <t>One-off items  – EBITDA level</t>
  </si>
  <si>
    <t>Zdarzenia jednorazowe – poziom EBITDA</t>
  </si>
  <si>
    <t xml:space="preserve">   Fixed assets impairments (pre-tax)</t>
  </si>
  <si>
    <t xml:space="preserve">   Odpisy aktywów trwałych (brutto)</t>
  </si>
  <si>
    <t>One-off items  – EBIT level</t>
  </si>
  <si>
    <t>Zdarzenia jednorazowe – poziom EBIT</t>
  </si>
  <si>
    <t xml:space="preserve">Computation of net profit ex. fixed assets impairments </t>
  </si>
  <si>
    <t>Do wyniku netto skorygowanego o odpisy:</t>
  </si>
  <si>
    <t xml:space="preserve">   Fixed assets impairments (after-tax)</t>
  </si>
  <si>
    <t xml:space="preserve">  Odpisy aktywów trwałych (netto)</t>
  </si>
  <si>
    <t>Reversal of bond impairment (after-tax)</t>
  </si>
  <si>
    <t xml:space="preserve">  Odwrócenie odpisu obligacji AWSA (netto)</t>
  </si>
  <si>
    <t>Impairments for adjusted profits</t>
  </si>
  <si>
    <t xml:space="preserve">  Łącznie odpisy wartości aktywów (netto)</t>
  </si>
  <si>
    <t>Key operating data</t>
  </si>
  <si>
    <t>Kluczowe dane operacyjne</t>
  </si>
  <si>
    <t>Net electricity generation by sources</t>
  </si>
  <si>
    <t>Produkcja energii netto według źródeł</t>
  </si>
  <si>
    <t>[TWh]</t>
  </si>
  <si>
    <t>Lignite-fired power plants</t>
  </si>
  <si>
    <t>Elektrownie opalane węglem brunatnym</t>
  </si>
  <si>
    <t>Hard coal-fired power plants</t>
  </si>
  <si>
    <t>Elektrownie opalane węglem kamiennym</t>
  </si>
  <si>
    <t>Coal-fired CHPs</t>
  </si>
  <si>
    <t>Elektrociepłownie opalane węglem</t>
  </si>
  <si>
    <t>Gas-fired CHPs</t>
  </si>
  <si>
    <t>Elektrociepłownie opalane gazem</t>
  </si>
  <si>
    <t>Biomass-fired CHPs</t>
  </si>
  <si>
    <t>Elektrociepłownie opalane biomasą</t>
  </si>
  <si>
    <t>Pumped-storage</t>
  </si>
  <si>
    <t>El. szczytowo-pompowe</t>
  </si>
  <si>
    <t>Hydro</t>
  </si>
  <si>
    <t>Elektrownie wodne</t>
  </si>
  <si>
    <t>Wind</t>
  </si>
  <si>
    <t>Elektrownie wiatrowe</t>
  </si>
  <si>
    <t>TOTAL</t>
  </si>
  <si>
    <t>SUMA</t>
  </si>
  <si>
    <t>Renewable generation</t>
  </si>
  <si>
    <t>Produkcja z OZE</t>
  </si>
  <si>
    <t>incl. biomass co-combustion</t>
  </si>
  <si>
    <t>W tym współspalanie biomasy</t>
  </si>
  <si>
    <t>Capital expenditures</t>
  </si>
  <si>
    <t>Nakłady inwestycyjne</t>
  </si>
  <si>
    <t>Segment (PLN m)</t>
  </si>
  <si>
    <t>Segment (mln PLN)</t>
  </si>
  <si>
    <t>Conventional Generation</t>
  </si>
  <si>
    <t>Energetyka Konwencjonalna</t>
  </si>
  <si>
    <t>Distribution, including:</t>
  </si>
  <si>
    <t>Dystrybucja, w tym:</t>
  </si>
  <si>
    <t>New clients connection</t>
  </si>
  <si>
    <t>Przyłączanie nowych odbiorców</t>
  </si>
  <si>
    <t>Distribution grid</t>
  </si>
  <si>
    <t>Linie dystrybucyjne</t>
  </si>
  <si>
    <t>Renewables, including:</t>
  </si>
  <si>
    <t>Energetyka Odnawialna, w tym:</t>
  </si>
  <si>
    <t>Modernization and replacement</t>
  </si>
  <si>
    <t>Modernizacje i odtworzenie</t>
  </si>
  <si>
    <t>Supply and other</t>
  </si>
  <si>
    <t>Obrót i pozostałe</t>
  </si>
  <si>
    <t>TOTAL (incl. adjustments)</t>
  </si>
  <si>
    <t>SUMA (w tym korekty konsolidacyjne)</t>
  </si>
  <si>
    <t>Segmental revenues and costs</t>
  </si>
  <si>
    <t>Przychody i koszty segmentu</t>
  </si>
  <si>
    <t xml:space="preserve">Conventional Generation </t>
  </si>
  <si>
    <t>(mln PLN)</t>
  </si>
  <si>
    <t>Sales, including</t>
  </si>
  <si>
    <t>Przychody ze sprzedaży, w tym:</t>
  </si>
  <si>
    <t>Sale of electricity</t>
  </si>
  <si>
    <t>Przychody ze sprzedaży energii elektrycznej</t>
  </si>
  <si>
    <t>Rekompensaty z tytułu rozwiązania KDT</t>
  </si>
  <si>
    <t>Sale of heat</t>
  </si>
  <si>
    <t>Przychody ze sprzedaży ciepła</t>
  </si>
  <si>
    <t>Sale of certificates of origin</t>
  </si>
  <si>
    <t>Przychody ze sprzedaży świadectw pochodzenia</t>
  </si>
  <si>
    <t>Cost by kind, including</t>
  </si>
  <si>
    <t>Koszty rodzajowe, w tym:</t>
  </si>
  <si>
    <t>D&amp;A</t>
  </si>
  <si>
    <t>Amortyzacja</t>
  </si>
  <si>
    <t>Materials</t>
  </si>
  <si>
    <t>Zużycie materiałów</t>
  </si>
  <si>
    <t>Energy</t>
  </si>
  <si>
    <t>Zużycie energii</t>
  </si>
  <si>
    <t>External services</t>
  </si>
  <si>
    <t>Usługi obce</t>
  </si>
  <si>
    <t>Taxes and charges</t>
  </si>
  <si>
    <t>Podatki i opłaty</t>
  </si>
  <si>
    <t>Personnel expenses</t>
  </si>
  <si>
    <t>Koszty osobowe</t>
  </si>
  <si>
    <t>Other cost</t>
  </si>
  <si>
    <t>Pozostałe koszty</t>
  </si>
  <si>
    <t>Cost of products sold</t>
  </si>
  <si>
    <t>Koszt wytworzenia sprzedanych produktów</t>
  </si>
  <si>
    <t>Cost of goods sold</t>
  </si>
  <si>
    <t>Koszt własny sprzedaży</t>
  </si>
  <si>
    <t xml:space="preserve">Renewables </t>
  </si>
  <si>
    <t>Energetyka Odnawialna</t>
  </si>
  <si>
    <t xml:space="preserve"> (mln PLN)</t>
  </si>
  <si>
    <t xml:space="preserve">Materials </t>
  </si>
  <si>
    <t>n.a.</t>
  </si>
  <si>
    <t xml:space="preserve">Distribution </t>
  </si>
  <si>
    <t>Dystrybucja</t>
  </si>
  <si>
    <t>Revenues from distribution services</t>
  </si>
  <si>
    <t>Przychody ze sprzedaży usług dystrybucyjnych</t>
  </si>
  <si>
    <t>Other revenues from core activities</t>
  </si>
  <si>
    <t>Pozostałe przychody z podstawowej działaln.</t>
  </si>
  <si>
    <t xml:space="preserve">Supply </t>
  </si>
  <si>
    <t>Obrót</t>
  </si>
  <si>
    <t>Sale of CO2</t>
  </si>
  <si>
    <t>Przychody ze sprzedaży uprawnień CO2</t>
  </si>
  <si>
    <t>Cash from operations, investments and net debt</t>
  </si>
  <si>
    <t>Gotówka z operacji, inwestycje i zadłużenie netto</t>
  </si>
  <si>
    <t>Consolidated Cash Flows</t>
  </si>
  <si>
    <t>Skonsolidowane przepływy pieniężne</t>
  </si>
  <si>
    <t>Operating CF</t>
  </si>
  <si>
    <t>Operacyjne</t>
  </si>
  <si>
    <t>Investing CF</t>
  </si>
  <si>
    <t xml:space="preserve">Inwestycyjne </t>
  </si>
  <si>
    <t>Financial CF</t>
  </si>
  <si>
    <t>Finansowe</t>
  </si>
  <si>
    <t>Change of cash and equivalents</t>
  </si>
  <si>
    <t>Zmiana środków pieniężnych i ekwiwalentów</t>
  </si>
  <si>
    <t>Consolidated Balance Sheet</t>
  </si>
  <si>
    <t xml:space="preserve"> Dane z bilansu skonsolidowanego</t>
  </si>
  <si>
    <t>IV kw. 16 BZ</t>
  </si>
  <si>
    <t>IV kw. 16 BO</t>
  </si>
  <si>
    <t>∆ IV kw. 16</t>
  </si>
  <si>
    <t>2016 BZ</t>
  </si>
  <si>
    <t>2016 BO</t>
  </si>
  <si>
    <t>∆ 2016</t>
  </si>
  <si>
    <t>Q4’16 EOP</t>
  </si>
  <si>
    <t>Q4’16 BOP</t>
  </si>
  <si>
    <t>∆ Q4’16</t>
  </si>
  <si>
    <t>2016 EOP</t>
  </si>
  <si>
    <t>2016 BOP</t>
  </si>
  <si>
    <t>Cash and equivalents</t>
  </si>
  <si>
    <t>Środki pieniężne i ewkiwalenty</t>
  </si>
  <si>
    <t xml:space="preserve">Short term deposits </t>
  </si>
  <si>
    <t xml:space="preserve">Lokaty i depozyty krótkoterminowe </t>
  </si>
  <si>
    <t>Restricted cash</t>
  </si>
  <si>
    <t>Środki o ograniczonej możliwości dysponowania (korekta)</t>
  </si>
  <si>
    <t>Disposable cash of PGE Group</t>
  </si>
  <si>
    <t>Środki pieniężne w dyspozycji Grupy PGE</t>
  </si>
  <si>
    <t>Short term financial debt</t>
  </si>
  <si>
    <t>Krótkoterminowe zadłużenie finansowe</t>
  </si>
  <si>
    <t>Long term financial debt</t>
  </si>
  <si>
    <t>Długoterminowe zadłużenie finansowe</t>
  </si>
  <si>
    <t>Total financial debt</t>
  </si>
  <si>
    <t>Łącznie zadłużenie finansowe (brutto)</t>
  </si>
  <si>
    <t>Net debt</t>
  </si>
  <si>
    <t>Zadłużenie netto*</t>
  </si>
  <si>
    <r>
      <t xml:space="preserve">ZMIEŃ WERSJĘ JĘZYKOWĄ / CHOOSE LANGUAGE </t>
    </r>
    <r>
      <rPr>
        <b/>
        <sz val="14"/>
        <color theme="1"/>
        <rFont val="Times New Roman"/>
        <family val="1"/>
        <charset val="238"/>
      </rPr>
      <t>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</si>
</sst>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EF7F00"/>
      <name val="Calibri"/>
      <family val="2"/>
      <charset val="238"/>
    </font>
    <font>
      <sz val="12"/>
      <name val="Arial"/>
      <family val="2"/>
      <charset val="238"/>
    </font>
    <font>
      <b/>
      <sz val="12"/>
      <color rgb="FFFFFFFF"/>
      <name val="Calibri"/>
      <family val="2"/>
      <charset val="238"/>
    </font>
    <font>
      <sz val="12"/>
      <color rgb="FF092D74"/>
      <name val="Calibri"/>
      <family val="2"/>
      <charset val="238"/>
    </font>
    <font>
      <sz val="12"/>
      <color rgb="FF00B050"/>
      <name val="Calibri"/>
      <family val="2"/>
      <charset val="238"/>
    </font>
    <font>
      <sz val="12"/>
      <color rgb="FFE60007"/>
      <name val="Calibri"/>
      <family val="2"/>
      <charset val="238"/>
    </font>
    <font>
      <sz val="12"/>
      <color rgb="FFEF7F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92D74"/>
      <name val="Calibri"/>
      <family val="2"/>
      <charset val="238"/>
    </font>
    <font>
      <b/>
      <sz val="12"/>
      <color rgb="FF00B050"/>
      <name val="Calibri"/>
      <family val="2"/>
      <charset val="238"/>
    </font>
    <font>
      <b/>
      <sz val="12"/>
      <color rgb="FFE60007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8"/>
      <color rgb="FF092D74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rgb="FF092D74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8"/>
      <color theme="0" tint="-0.499984740745262"/>
      <name val="Calibri"/>
      <family val="2"/>
      <charset val="238"/>
      <scheme val="minor"/>
    </font>
    <font>
      <sz val="18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theme="0" tint="-0.499984740745262"/>
      <name val="Arial"/>
      <family val="2"/>
      <charset val="238"/>
    </font>
    <font>
      <b/>
      <sz val="16"/>
      <color theme="0" tint="-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0" tint="-0.499984740745262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092D7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 indent="1" readingOrder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indent="1" readingOrder="1"/>
    </xf>
    <xf numFmtId="0" fontId="5" fillId="0" borderId="0" xfId="0" applyFont="1" applyFill="1" applyBorder="1" applyAlignment="1">
      <alignment horizontal="center" vertical="center" wrapText="1" readingOrder="1"/>
    </xf>
    <xf numFmtId="9" fontId="6" fillId="0" borderId="0" xfId="0" applyNumberFormat="1" applyFont="1" applyFill="1" applyBorder="1" applyAlignment="1">
      <alignment horizontal="center" vertical="center" wrapText="1" readingOrder="1"/>
    </xf>
    <xf numFmtId="9" fontId="7" fillId="0" borderId="0" xfId="0" applyNumberFormat="1" applyFont="1" applyFill="1" applyBorder="1" applyAlignment="1">
      <alignment horizontal="center" vertical="center" wrapText="1" readingOrder="1"/>
    </xf>
    <xf numFmtId="3" fontId="5" fillId="0" borderId="0" xfId="0" applyNumberFormat="1" applyFont="1" applyFill="1" applyBorder="1" applyAlignment="1">
      <alignment horizontal="center" vertical="center" wrapText="1" readingOrder="1"/>
    </xf>
    <xf numFmtId="9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left" vertical="center" wrapText="1" inden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left" vertical="center" wrapText="1" indent="1" readingOrder="1"/>
    </xf>
    <xf numFmtId="0" fontId="5" fillId="0" borderId="0" xfId="0" applyFont="1" applyBorder="1" applyAlignment="1">
      <alignment horizontal="center" vertical="center" wrapText="1" readingOrder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left" vertical="center" wrapText="1" indent="1" readingOrder="1"/>
    </xf>
    <xf numFmtId="0" fontId="10" fillId="0" borderId="0" xfId="0" applyFont="1" applyBorder="1" applyAlignment="1">
      <alignment horizontal="center" vertical="center" wrapText="1" readingOrder="1"/>
    </xf>
    <xf numFmtId="3" fontId="10" fillId="0" borderId="0" xfId="0" applyNumberFormat="1" applyFont="1" applyBorder="1" applyAlignment="1">
      <alignment horizontal="center" vertical="center" wrapText="1" readingOrder="1"/>
    </xf>
    <xf numFmtId="3" fontId="10" fillId="0" borderId="0" xfId="0" applyNumberFormat="1" applyFont="1" applyFill="1" applyBorder="1" applyAlignment="1">
      <alignment horizontal="center" vertical="center" wrapText="1" readingOrder="1"/>
    </xf>
    <xf numFmtId="3" fontId="5" fillId="0" borderId="0" xfId="0" applyNumberFormat="1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indent="1" readingOrder="1"/>
    </xf>
    <xf numFmtId="0" fontId="2" fillId="0" borderId="0" xfId="0" applyFont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left" vertical="center" indent="1"/>
    </xf>
    <xf numFmtId="9" fontId="6" fillId="0" borderId="0" xfId="0" applyNumberFormat="1" applyFont="1" applyBorder="1" applyAlignment="1">
      <alignment horizontal="center" vertical="center" wrapText="1" readingOrder="1"/>
    </xf>
    <xf numFmtId="9" fontId="7" fillId="0" borderId="0" xfId="0" applyNumberFormat="1" applyFont="1" applyBorder="1" applyAlignment="1">
      <alignment horizontal="center" vertical="center" wrapText="1" readingOrder="1"/>
    </xf>
    <xf numFmtId="9" fontId="11" fillId="0" borderId="0" xfId="0" applyNumberFormat="1" applyFont="1" applyBorder="1" applyAlignment="1">
      <alignment horizontal="center" vertical="center" wrapText="1" readingOrder="1"/>
    </xf>
    <xf numFmtId="9" fontId="12" fillId="0" borderId="0" xfId="0" applyNumberFormat="1" applyFont="1" applyBorder="1" applyAlignment="1">
      <alignment horizontal="center" vertical="center" wrapText="1" readingOrder="1"/>
    </xf>
    <xf numFmtId="9" fontId="13" fillId="0" borderId="0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indent="1" readingOrder="1"/>
    </xf>
    <xf numFmtId="0" fontId="3" fillId="0" borderId="2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 indent="1" readingOrder="1"/>
    </xf>
    <xf numFmtId="0" fontId="4" fillId="2" borderId="9" xfId="0" applyFont="1" applyFill="1" applyBorder="1" applyAlignment="1">
      <alignment horizontal="center" vertical="center" wrapText="1" readingOrder="1"/>
    </xf>
    <xf numFmtId="9" fontId="5" fillId="0" borderId="0" xfId="0" applyNumberFormat="1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left" vertical="center" wrapText="1" indent="1" readingOrder="1"/>
    </xf>
    <xf numFmtId="0" fontId="2" fillId="0" borderId="13" xfId="0" applyFont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0" fontId="5" fillId="2" borderId="15" xfId="0" applyFont="1" applyFill="1" applyBorder="1" applyAlignment="1">
      <alignment horizontal="left" vertical="center" wrapText="1" inden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9" fillId="2" borderId="17" xfId="0" applyFont="1" applyFill="1" applyBorder="1" applyAlignment="1">
      <alignment horizontal="left" vertical="center" wrapText="1" indent="1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0" fillId="0" borderId="0" xfId="0" applyBorder="1"/>
    <xf numFmtId="0" fontId="1" fillId="0" borderId="0" xfId="0" applyFont="1" applyAlignment="1">
      <alignment horizontal="left" indent="1"/>
    </xf>
    <xf numFmtId="0" fontId="14" fillId="0" borderId="0" xfId="0" applyFont="1" applyBorder="1" applyAlignment="1">
      <alignment horizontal="left" vertical="center" wrapText="1" indent="1" readingOrder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 indent="1"/>
    </xf>
    <xf numFmtId="3" fontId="21" fillId="0" borderId="6" xfId="0" applyNumberFormat="1" applyFont="1" applyFill="1" applyBorder="1" applyAlignment="1">
      <alignment horizontal="center" vertical="center" wrapText="1" readingOrder="1"/>
    </xf>
    <xf numFmtId="9" fontId="21" fillId="0" borderId="6" xfId="0" applyNumberFormat="1" applyFont="1" applyFill="1" applyBorder="1" applyAlignment="1">
      <alignment horizontal="center" vertical="center" wrapText="1" readingOrder="1"/>
    </xf>
    <xf numFmtId="0" fontId="21" fillId="0" borderId="5" xfId="0" applyFont="1" applyFill="1" applyBorder="1" applyAlignment="1">
      <alignment horizontal="center" vertical="center" wrapText="1" readingOrder="1"/>
    </xf>
    <xf numFmtId="9" fontId="21" fillId="0" borderId="5" xfId="0" applyNumberFormat="1" applyFont="1" applyFill="1" applyBorder="1" applyAlignment="1">
      <alignment horizontal="center" vertical="center" wrapText="1" readingOrder="1"/>
    </xf>
    <xf numFmtId="3" fontId="21" fillId="0" borderId="0" xfId="0" applyNumberFormat="1" applyFont="1" applyFill="1" applyAlignment="1">
      <alignment horizontal="center" vertical="center" wrapText="1" readingOrder="1"/>
    </xf>
    <xf numFmtId="9" fontId="21" fillId="0" borderId="0" xfId="0" applyNumberFormat="1" applyFont="1" applyFill="1" applyAlignment="1">
      <alignment horizontal="center" vertical="center" wrapText="1" readingOrder="1"/>
    </xf>
    <xf numFmtId="0" fontId="21" fillId="0" borderId="0" xfId="0" applyFont="1" applyFill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2" fontId="21" fillId="0" borderId="6" xfId="0" applyNumberFormat="1" applyFont="1" applyFill="1" applyBorder="1" applyAlignment="1">
      <alignment horizontal="center" vertical="center" wrapText="1" readingOrder="1"/>
    </xf>
    <xf numFmtId="0" fontId="21" fillId="0" borderId="6" xfId="0" applyFont="1" applyFill="1" applyBorder="1" applyAlignment="1">
      <alignment horizontal="center" vertical="center" wrapText="1" readingOrder="1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 readingOrder="1"/>
    </xf>
    <xf numFmtId="0" fontId="22" fillId="0" borderId="8" xfId="0" applyFont="1" applyFill="1" applyBorder="1" applyAlignment="1">
      <alignment horizontal="center" vertical="center" wrapText="1" readingOrder="1"/>
    </xf>
    <xf numFmtId="0" fontId="20" fillId="0" borderId="9" xfId="0" applyFont="1" applyFill="1" applyBorder="1" applyAlignment="1">
      <alignment horizontal="center" vertical="center" wrapText="1" readingOrder="1"/>
    </xf>
    <xf numFmtId="0" fontId="21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 readingOrder="1"/>
    </xf>
    <xf numFmtId="3" fontId="20" fillId="0" borderId="0" xfId="0" applyNumberFormat="1" applyFont="1" applyFill="1" applyBorder="1" applyAlignment="1">
      <alignment horizontal="center" vertical="center" wrapText="1" readingOrder="1"/>
    </xf>
    <xf numFmtId="3" fontId="21" fillId="0" borderId="0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 readingOrder="1"/>
    </xf>
    <xf numFmtId="0" fontId="20" fillId="0" borderId="11" xfId="0" applyFont="1" applyFill="1" applyBorder="1" applyAlignment="1">
      <alignment horizontal="center" vertical="center" wrapText="1" readingOrder="1"/>
    </xf>
    <xf numFmtId="9" fontId="21" fillId="0" borderId="0" xfId="0" applyNumberFormat="1" applyFont="1" applyFill="1" applyBorder="1" applyAlignment="1">
      <alignment horizontal="center" vertical="center" wrapText="1" readingOrder="1"/>
    </xf>
    <xf numFmtId="9" fontId="20" fillId="0" borderId="0" xfId="0" applyNumberFormat="1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 readingOrder="1"/>
    </xf>
    <xf numFmtId="0" fontId="22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/>
    <xf numFmtId="0" fontId="18" fillId="0" borderId="0" xfId="0" applyFont="1" applyFill="1" applyAlignment="1">
      <alignment vertical="center"/>
    </xf>
    <xf numFmtId="0" fontId="20" fillId="0" borderId="2" xfId="0" applyFont="1" applyFill="1" applyBorder="1" applyAlignment="1">
      <alignment horizontal="left" vertical="center" wrapText="1" readingOrder="1"/>
    </xf>
    <xf numFmtId="0" fontId="20" fillId="0" borderId="3" xfId="0" applyFont="1" applyFill="1" applyBorder="1" applyAlignment="1">
      <alignment horizontal="center" vertical="center" wrapText="1" readingOrder="1"/>
    </xf>
    <xf numFmtId="0" fontId="20" fillId="0" borderId="4" xfId="0" applyFont="1" applyFill="1" applyBorder="1" applyAlignment="1">
      <alignment horizontal="left" vertical="center" wrapText="1" readingOrder="1"/>
    </xf>
    <xf numFmtId="0" fontId="20" fillId="0" borderId="4" xfId="0" applyFont="1" applyFill="1" applyBorder="1" applyAlignment="1">
      <alignment horizontal="center" vertical="center" wrapText="1" readingOrder="1"/>
    </xf>
    <xf numFmtId="0" fontId="21" fillId="0" borderId="6" xfId="0" applyFont="1" applyFill="1" applyBorder="1" applyAlignment="1">
      <alignment horizontal="left" vertical="center" wrapText="1" readingOrder="1"/>
    </xf>
    <xf numFmtId="0" fontId="21" fillId="0" borderId="5" xfId="0" applyFont="1" applyFill="1" applyBorder="1" applyAlignment="1">
      <alignment horizontal="left" vertical="center" wrapText="1" readingOrder="1"/>
    </xf>
    <xf numFmtId="0" fontId="21" fillId="0" borderId="0" xfId="0" applyFont="1" applyFill="1" applyAlignment="1">
      <alignment horizontal="left" vertical="center" wrapText="1" readingOrder="1"/>
    </xf>
    <xf numFmtId="0" fontId="21" fillId="0" borderId="3" xfId="0" applyFont="1" applyFill="1" applyBorder="1" applyAlignment="1">
      <alignment horizontal="left" vertical="center" wrapText="1" readingOrder="1"/>
    </xf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20" fillId="0" borderId="7" xfId="0" applyFont="1" applyFill="1" applyBorder="1" applyAlignment="1">
      <alignment horizontal="left" vertical="center" wrapText="1" readingOrder="1"/>
    </xf>
    <xf numFmtId="0" fontId="23" fillId="0" borderId="0" xfId="0" applyFont="1" applyFill="1" applyAlignment="1">
      <alignment horizontal="left" readingOrder="1"/>
    </xf>
    <xf numFmtId="0" fontId="20" fillId="0" borderId="9" xfId="0" applyFont="1" applyFill="1" applyBorder="1" applyAlignment="1">
      <alignment horizontal="left" vertical="center" wrapText="1" readingOrder="1"/>
    </xf>
    <xf numFmtId="0" fontId="21" fillId="0" borderId="0" xfId="0" applyFont="1" applyFill="1" applyBorder="1" applyAlignment="1">
      <alignment horizontal="left" vertical="center" wrapText="1" readingOrder="1"/>
    </xf>
    <xf numFmtId="0" fontId="20" fillId="0" borderId="0" xfId="0" applyFont="1" applyFill="1" applyBorder="1" applyAlignment="1">
      <alignment horizontal="left" vertical="center" wrapText="1" readingOrder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readingOrder="1"/>
    </xf>
    <xf numFmtId="0" fontId="23" fillId="0" borderId="0" xfId="0" applyFont="1" applyFill="1" applyAlignment="1">
      <alignment horizontal="left" vertical="center" readingOrder="1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left" vertical="center" wrapText="1" readingOrder="1"/>
    </xf>
    <xf numFmtId="0" fontId="20" fillId="0" borderId="12" xfId="0" applyFont="1" applyFill="1" applyBorder="1" applyAlignment="1">
      <alignment horizontal="left" vertical="center" wrapText="1" readingOrder="1"/>
    </xf>
    <xf numFmtId="0" fontId="20" fillId="0" borderId="13" xfId="0" applyFont="1" applyFill="1" applyBorder="1" applyAlignment="1">
      <alignment horizontal="left" vertical="center" wrapText="1" readingOrder="1"/>
    </xf>
    <xf numFmtId="0" fontId="21" fillId="0" borderId="15" xfId="0" applyFont="1" applyFill="1" applyBorder="1" applyAlignment="1">
      <alignment horizontal="center" vertical="center" wrapText="1" readingOrder="1"/>
    </xf>
    <xf numFmtId="0" fontId="22" fillId="0" borderId="8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left" vertical="center" wrapText="1" readingOrder="1"/>
    </xf>
    <xf numFmtId="0" fontId="22" fillId="0" borderId="8" xfId="0" applyFont="1" applyFill="1" applyBorder="1" applyAlignment="1">
      <alignment vertical="center" wrapText="1"/>
    </xf>
    <xf numFmtId="0" fontId="17" fillId="0" borderId="0" xfId="0" applyFont="1" applyFill="1" applyBorder="1" applyAlignment="1"/>
    <xf numFmtId="0" fontId="4" fillId="2" borderId="0" xfId="0" applyFont="1" applyFill="1" applyBorder="1" applyAlignment="1">
      <alignment horizontal="left" vertical="center" wrapText="1" indent="1" readingOrder="1"/>
    </xf>
    <xf numFmtId="0" fontId="4" fillId="2" borderId="0" xfId="0" applyFont="1" applyFill="1" applyBorder="1" applyAlignment="1">
      <alignment horizontal="center" vertical="center" wrapText="1" readingOrder="1"/>
    </xf>
    <xf numFmtId="0" fontId="26" fillId="3" borderId="1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 applyAlignment="1"/>
    <xf numFmtId="0" fontId="25" fillId="4" borderId="0" xfId="0" applyFont="1" applyFill="1"/>
    <xf numFmtId="0" fontId="27" fillId="4" borderId="0" xfId="0" applyFont="1" applyFill="1" applyAlignment="1"/>
    <xf numFmtId="0" fontId="27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left" vertical="center" indent="1"/>
    </xf>
    <xf numFmtId="9" fontId="6" fillId="0" borderId="0" xfId="1" applyFont="1" applyBorder="1" applyAlignment="1">
      <alignment horizontal="center" vertical="center" wrapText="1" readingOrder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5"/>
  <sheetViews>
    <sheetView tabSelected="1" zoomScale="70" zoomScaleNormal="70" workbookViewId="0">
      <pane ySplit="1" topLeftCell="A2" activePane="bottomLeft" state="frozen"/>
      <selection pane="bottomLeft" activeCell="J14" sqref="J14"/>
    </sheetView>
  </sheetViews>
  <sheetFormatPr defaultRowHeight="15.75" outlineLevelCol="1" x14ac:dyDescent="0.25"/>
  <cols>
    <col min="1" max="1" width="62.42578125" style="71" customWidth="1"/>
    <col min="2" max="7" width="15.7109375" style="2" customWidth="1"/>
    <col min="8" max="9" width="15.7109375" style="3" customWidth="1"/>
    <col min="10" max="10" width="15.7109375" style="4" customWidth="1"/>
    <col min="20" max="20" width="63.85546875" style="118" hidden="1" customWidth="1" outlineLevel="1"/>
    <col min="21" max="21" width="51" style="118" hidden="1" customWidth="1" outlineLevel="1"/>
    <col min="22" max="28" width="20.28515625" style="96" hidden="1" customWidth="1" outlineLevel="1"/>
    <col min="29" max="29" width="0" hidden="1" customWidth="1" outlineLevel="1"/>
    <col min="30" max="30" width="8.85546875" collapsed="1"/>
  </cols>
  <sheetData>
    <row r="1" spans="1:28" s="154" customFormat="1" ht="22.9" customHeight="1" x14ac:dyDescent="0.3">
      <c r="A1" s="157" t="s">
        <v>218</v>
      </c>
      <c r="B1" s="151" t="s">
        <v>0</v>
      </c>
      <c r="C1" s="152"/>
      <c r="D1" s="152"/>
      <c r="E1" s="152"/>
      <c r="F1" s="152"/>
      <c r="G1" s="152"/>
      <c r="H1" s="153"/>
      <c r="I1" s="153"/>
      <c r="J1" s="153"/>
      <c r="T1" s="155"/>
      <c r="U1" s="155"/>
      <c r="V1" s="156"/>
      <c r="W1" s="156"/>
      <c r="X1" s="156"/>
      <c r="Y1" s="156"/>
      <c r="Z1" s="156"/>
      <c r="AA1" s="156"/>
      <c r="AB1" s="156"/>
    </row>
    <row r="2" spans="1:28" ht="15.6" x14ac:dyDescent="0.3">
      <c r="A2" s="6"/>
      <c r="B2" s="7"/>
      <c r="C2" s="7"/>
      <c r="D2" s="7"/>
      <c r="E2" s="7"/>
      <c r="F2" s="7"/>
      <c r="G2" s="7"/>
      <c r="T2" s="118" t="s">
        <v>1</v>
      </c>
      <c r="U2" s="118" t="s">
        <v>0</v>
      </c>
    </row>
    <row r="3" spans="1:28" s="79" customFormat="1" ht="22.15" customHeight="1" thickBot="1" x14ac:dyDescent="0.35">
      <c r="A3" s="81" t="str">
        <f t="shared" ref="A3:A21" si="0">IF(B$1="ENGLISH",T3,U3)</f>
        <v>Kluczowe dane finansowe</v>
      </c>
      <c r="B3" s="73"/>
      <c r="C3" s="73"/>
      <c r="D3" s="73"/>
      <c r="E3" s="73"/>
      <c r="F3" s="73"/>
      <c r="G3" s="73"/>
      <c r="J3" s="80"/>
      <c r="T3" s="119" t="s">
        <v>2</v>
      </c>
      <c r="U3" s="119" t="s">
        <v>3</v>
      </c>
      <c r="V3" s="97"/>
      <c r="W3" s="97"/>
      <c r="X3" s="97"/>
      <c r="Y3" s="97"/>
      <c r="Z3" s="97"/>
      <c r="AA3" s="97"/>
      <c r="AB3" s="97"/>
    </row>
    <row r="4" spans="1:28" s="11" customFormat="1" ht="22.15" customHeight="1" thickTop="1" thickBot="1" x14ac:dyDescent="0.35">
      <c r="A4" s="12" t="str">
        <f t="shared" si="0"/>
        <v>Dane skonsolidowane</v>
      </c>
      <c r="B4" s="13"/>
      <c r="C4" s="13"/>
      <c r="D4" s="13"/>
      <c r="E4" s="13"/>
      <c r="F4" s="13"/>
      <c r="G4" s="13"/>
      <c r="H4" s="9"/>
      <c r="I4" s="9"/>
      <c r="J4" s="10"/>
      <c r="T4" s="120" t="s">
        <v>4</v>
      </c>
      <c r="U4" s="120" t="s">
        <v>5</v>
      </c>
      <c r="V4" s="121" t="s">
        <v>6</v>
      </c>
      <c r="W4" s="121" t="s">
        <v>7</v>
      </c>
      <c r="X4" s="121" t="s">
        <v>8</v>
      </c>
      <c r="Y4" s="121">
        <v>2016</v>
      </c>
      <c r="Z4" s="121">
        <v>2015</v>
      </c>
      <c r="AA4" s="121" t="s">
        <v>8</v>
      </c>
      <c r="AB4" s="96"/>
    </row>
    <row r="5" spans="1:28" s="11" customFormat="1" ht="22.15" customHeight="1" thickTop="1" thickBot="1" x14ac:dyDescent="0.35">
      <c r="A5" s="149" t="str">
        <f t="shared" si="0"/>
        <v>[MSR, mln PLN]</v>
      </c>
      <c r="B5" s="150" t="str">
        <f t="shared" ref="B5:G5" si="1">IF($B$1="ENGLISH",V5,V4)</f>
        <v>IV kw. 2016</v>
      </c>
      <c r="C5" s="150" t="str">
        <f t="shared" si="1"/>
        <v>IV kw. 2015</v>
      </c>
      <c r="D5" s="150" t="str">
        <f t="shared" si="1"/>
        <v>r/r</v>
      </c>
      <c r="E5" s="150">
        <f t="shared" si="1"/>
        <v>2016</v>
      </c>
      <c r="F5" s="150">
        <f t="shared" si="1"/>
        <v>2015</v>
      </c>
      <c r="G5" s="150" t="str">
        <f t="shared" si="1"/>
        <v>r/r</v>
      </c>
      <c r="H5" s="9"/>
      <c r="I5" s="9"/>
      <c r="J5" s="10"/>
      <c r="T5" s="122" t="s">
        <v>9</v>
      </c>
      <c r="U5" s="122" t="s">
        <v>10</v>
      </c>
      <c r="V5" s="123" t="s">
        <v>11</v>
      </c>
      <c r="W5" s="123" t="s">
        <v>12</v>
      </c>
      <c r="X5" s="123" t="s">
        <v>13</v>
      </c>
      <c r="Y5" s="123">
        <v>2016</v>
      </c>
      <c r="Z5" s="123">
        <v>2015</v>
      </c>
      <c r="AA5" s="123" t="s">
        <v>13</v>
      </c>
      <c r="AB5" s="96"/>
    </row>
    <row r="6" spans="1:28" s="11" customFormat="1" ht="22.15" customHeight="1" thickBot="1" x14ac:dyDescent="0.35">
      <c r="A6" s="14" t="str">
        <f t="shared" si="0"/>
        <v>Przychody</v>
      </c>
      <c r="B6" s="18">
        <v>7529</v>
      </c>
      <c r="C6" s="18">
        <v>7382</v>
      </c>
      <c r="D6" s="16">
        <v>0.02</v>
      </c>
      <c r="E6" s="18">
        <v>28092</v>
      </c>
      <c r="F6" s="18">
        <v>28542</v>
      </c>
      <c r="G6" s="17">
        <v>-0.02</v>
      </c>
      <c r="H6" s="9"/>
      <c r="I6" s="9"/>
      <c r="J6" s="10"/>
      <c r="T6" s="124" t="s">
        <v>14</v>
      </c>
      <c r="U6" s="124" t="s">
        <v>15</v>
      </c>
      <c r="V6" s="83"/>
      <c r="W6" s="83"/>
      <c r="X6" s="84"/>
      <c r="Y6" s="83"/>
      <c r="Z6" s="83"/>
      <c r="AA6" s="84"/>
      <c r="AB6" s="96"/>
    </row>
    <row r="7" spans="1:28" s="11" customFormat="1" ht="22.15" customHeight="1" x14ac:dyDescent="0.3">
      <c r="A7" s="14" t="str">
        <f t="shared" si="0"/>
        <v xml:space="preserve">   w tym rekompensaty KDT*</v>
      </c>
      <c r="B7" s="15">
        <v>136</v>
      </c>
      <c r="C7" s="15">
        <v>103</v>
      </c>
      <c r="D7" s="16">
        <v>0.32</v>
      </c>
      <c r="E7" s="15">
        <v>520</v>
      </c>
      <c r="F7" s="15">
        <v>546</v>
      </c>
      <c r="G7" s="17">
        <v>-0.05</v>
      </c>
      <c r="H7" s="9"/>
      <c r="I7" s="9"/>
      <c r="J7" s="10"/>
      <c r="T7" s="125" t="s">
        <v>16</v>
      </c>
      <c r="U7" s="125" t="s">
        <v>17</v>
      </c>
      <c r="V7" s="85"/>
      <c r="W7" s="85"/>
      <c r="X7" s="86"/>
      <c r="Y7" s="85"/>
      <c r="Z7" s="85"/>
      <c r="AA7" s="86"/>
      <c r="AB7" s="96"/>
    </row>
    <row r="8" spans="1:28" s="11" customFormat="1" ht="22.15" customHeight="1" x14ac:dyDescent="0.3">
      <c r="A8" s="14" t="str">
        <f t="shared" si="0"/>
        <v>Powtarzalneprzychody</v>
      </c>
      <c r="B8" s="18">
        <v>7393</v>
      </c>
      <c r="C8" s="18">
        <v>7279</v>
      </c>
      <c r="D8" s="16">
        <v>0.02</v>
      </c>
      <c r="E8" s="18">
        <v>27572</v>
      </c>
      <c r="F8" s="18">
        <v>27996</v>
      </c>
      <c r="G8" s="17">
        <v>-0.02</v>
      </c>
      <c r="H8" s="9"/>
      <c r="I8" s="9"/>
      <c r="J8" s="10"/>
      <c r="T8" s="126" t="s">
        <v>18</v>
      </c>
      <c r="U8" s="126" t="s">
        <v>19</v>
      </c>
      <c r="V8" s="87"/>
      <c r="W8" s="87"/>
      <c r="X8" s="88"/>
      <c r="Y8" s="87"/>
      <c r="Z8" s="87"/>
      <c r="AA8" s="88"/>
      <c r="AB8" s="96"/>
    </row>
    <row r="9" spans="1:28" s="11" customFormat="1" ht="22.15" customHeight="1" x14ac:dyDescent="0.3">
      <c r="A9" s="14" t="str">
        <f t="shared" si="0"/>
        <v>EBITDA</v>
      </c>
      <c r="B9" s="18">
        <v>2590</v>
      </c>
      <c r="C9" s="18">
        <v>1998</v>
      </c>
      <c r="D9" s="16">
        <v>0.3</v>
      </c>
      <c r="E9" s="18">
        <v>7376</v>
      </c>
      <c r="F9" s="18">
        <v>8228</v>
      </c>
      <c r="G9" s="17">
        <v>-0.1</v>
      </c>
      <c r="H9" s="9"/>
      <c r="I9" s="9"/>
      <c r="J9" s="10"/>
      <c r="T9" s="126" t="s">
        <v>20</v>
      </c>
      <c r="U9" s="126" t="s">
        <v>20</v>
      </c>
      <c r="V9" s="87"/>
      <c r="W9" s="87"/>
      <c r="X9" s="88"/>
      <c r="Y9" s="87"/>
      <c r="Z9" s="87"/>
      <c r="AA9" s="88"/>
      <c r="AB9" s="96"/>
    </row>
    <row r="10" spans="1:28" s="11" customFormat="1" ht="22.15" customHeight="1" x14ac:dyDescent="0.3">
      <c r="A10" s="14" t="str">
        <f t="shared" si="0"/>
        <v>Powtarzalna EBITDA**</v>
      </c>
      <c r="B10" s="18">
        <v>1751</v>
      </c>
      <c r="C10" s="18">
        <v>1971</v>
      </c>
      <c r="D10" s="17">
        <v>-0.11</v>
      </c>
      <c r="E10" s="18">
        <v>6151</v>
      </c>
      <c r="F10" s="18">
        <v>7511</v>
      </c>
      <c r="G10" s="17">
        <v>-0.18</v>
      </c>
      <c r="H10" s="9"/>
      <c r="I10" s="9"/>
      <c r="J10" s="10"/>
      <c r="T10" s="126" t="s">
        <v>21</v>
      </c>
      <c r="U10" s="126" t="s">
        <v>22</v>
      </c>
      <c r="V10" s="87"/>
      <c r="W10" s="87"/>
      <c r="X10" s="88"/>
      <c r="Y10" s="87"/>
      <c r="Z10" s="87"/>
      <c r="AA10" s="88"/>
      <c r="AB10" s="96"/>
    </row>
    <row r="11" spans="1:28" s="11" customFormat="1" ht="22.15" customHeight="1" x14ac:dyDescent="0.3">
      <c r="A11" s="14" t="str">
        <f t="shared" si="0"/>
        <v>EBIT</v>
      </c>
      <c r="B11" s="18">
        <v>1665</v>
      </c>
      <c r="C11" s="18">
        <v>1273</v>
      </c>
      <c r="D11" s="16">
        <v>0.31</v>
      </c>
      <c r="E11" s="18">
        <v>3512</v>
      </c>
      <c r="F11" s="18">
        <v>-3589</v>
      </c>
      <c r="G11" s="15" t="s">
        <v>23</v>
      </c>
      <c r="H11" s="9"/>
      <c r="I11" s="9"/>
      <c r="J11" s="10"/>
      <c r="T11" s="126" t="s">
        <v>24</v>
      </c>
      <c r="U11" s="126" t="s">
        <v>24</v>
      </c>
      <c r="V11" s="87"/>
      <c r="W11" s="87"/>
      <c r="X11" s="88"/>
      <c r="Y11" s="87"/>
      <c r="Z11" s="87"/>
      <c r="AA11" s="89"/>
      <c r="AB11" s="96"/>
    </row>
    <row r="12" spans="1:28" s="11" customFormat="1" ht="22.15" customHeight="1" x14ac:dyDescent="0.3">
      <c r="A12" s="14" t="str">
        <f t="shared" si="0"/>
        <v>Powtarzalny EBIT**</v>
      </c>
      <c r="B12" s="15">
        <v>991</v>
      </c>
      <c r="C12" s="18">
        <v>1353</v>
      </c>
      <c r="D12" s="17">
        <v>-0.27</v>
      </c>
      <c r="E12" s="18">
        <v>3292</v>
      </c>
      <c r="F12" s="18">
        <v>4733</v>
      </c>
      <c r="G12" s="17">
        <v>-0.3</v>
      </c>
      <c r="H12" s="9"/>
      <c r="I12" s="9"/>
      <c r="J12" s="10"/>
      <c r="T12" s="126" t="s">
        <v>25</v>
      </c>
      <c r="U12" s="126" t="s">
        <v>26</v>
      </c>
      <c r="V12" s="89"/>
      <c r="W12" s="87"/>
      <c r="X12" s="88"/>
      <c r="Y12" s="87"/>
      <c r="Z12" s="87"/>
      <c r="AA12" s="88"/>
      <c r="AB12" s="96"/>
    </row>
    <row r="13" spans="1:28" s="11" customFormat="1" ht="22.15" customHeight="1" x14ac:dyDescent="0.3">
      <c r="A13" s="14" t="str">
        <f t="shared" si="0"/>
        <v>Zysk (strata) netto dla akcjonariuszy</v>
      </c>
      <c r="B13" s="18">
        <v>1366</v>
      </c>
      <c r="C13" s="15">
        <v>995</v>
      </c>
      <c r="D13" s="16">
        <v>0.37</v>
      </c>
      <c r="E13" s="18">
        <v>2568</v>
      </c>
      <c r="F13" s="18">
        <v>-3032</v>
      </c>
      <c r="G13" s="15" t="s">
        <v>23</v>
      </c>
      <c r="H13" s="9"/>
      <c r="I13" s="9"/>
      <c r="J13" s="10"/>
      <c r="T13" s="126" t="s">
        <v>27</v>
      </c>
      <c r="U13" s="126" t="s">
        <v>28</v>
      </c>
      <c r="V13" s="87"/>
      <c r="W13" s="89"/>
      <c r="X13" s="88"/>
      <c r="Y13" s="87"/>
      <c r="Z13" s="87"/>
      <c r="AA13" s="89"/>
      <c r="AB13" s="96"/>
    </row>
    <row r="14" spans="1:28" s="11" customFormat="1" ht="22.15" customHeight="1" x14ac:dyDescent="0.25">
      <c r="A14" s="14" t="str">
        <f t="shared" si="0"/>
        <v>Zysk netto dla akcjonariuszy – bez odpisu***</v>
      </c>
      <c r="B14" s="18">
        <v>1414</v>
      </c>
      <c r="C14" s="18">
        <v>1082</v>
      </c>
      <c r="D14" s="16">
        <v>0.31</v>
      </c>
      <c r="E14" s="18">
        <v>3363</v>
      </c>
      <c r="F14" s="18">
        <v>4290</v>
      </c>
      <c r="G14" s="17">
        <v>-0.22</v>
      </c>
      <c r="H14" s="9"/>
      <c r="I14" s="9"/>
      <c r="J14" s="10"/>
      <c r="T14" s="126" t="s">
        <v>29</v>
      </c>
      <c r="U14" s="126" t="s">
        <v>30</v>
      </c>
      <c r="V14" s="87"/>
      <c r="W14" s="87"/>
      <c r="X14" s="88"/>
      <c r="Y14" s="87"/>
      <c r="Z14" s="87"/>
      <c r="AA14" s="88"/>
      <c r="AB14" s="96"/>
    </row>
    <row r="15" spans="1:28" s="11" customFormat="1" ht="22.15" customHeight="1" x14ac:dyDescent="0.3">
      <c r="A15" s="14" t="str">
        <f t="shared" si="0"/>
        <v>CAPEX (po korektach)</v>
      </c>
      <c r="B15" s="18">
        <v>2555</v>
      </c>
      <c r="C15" s="18">
        <v>3613</v>
      </c>
      <c r="D15" s="17">
        <v>-0.28999999999999998</v>
      </c>
      <c r="E15" s="18">
        <v>8152</v>
      </c>
      <c r="F15" s="18">
        <v>9450</v>
      </c>
      <c r="G15" s="17">
        <v>-0.14000000000000001</v>
      </c>
      <c r="H15" s="9"/>
      <c r="I15" s="9"/>
      <c r="J15" s="10"/>
      <c r="T15" s="126" t="s">
        <v>31</v>
      </c>
      <c r="U15" s="126" t="s">
        <v>32</v>
      </c>
      <c r="V15" s="87"/>
      <c r="W15" s="87"/>
      <c r="X15" s="88"/>
      <c r="Y15" s="87"/>
      <c r="Z15" s="87"/>
      <c r="AA15" s="88"/>
      <c r="AB15" s="96"/>
    </row>
    <row r="16" spans="1:28" s="11" customFormat="1" ht="22.15" customHeight="1" x14ac:dyDescent="0.25">
      <c r="A16" s="14" t="str">
        <f t="shared" si="0"/>
        <v>Przypływy pieniężne netto z dział. operacyjnej</v>
      </c>
      <c r="B16" s="18">
        <v>1600</v>
      </c>
      <c r="C16" s="18">
        <v>1560</v>
      </c>
      <c r="D16" s="16">
        <v>0.03</v>
      </c>
      <c r="E16" s="18">
        <v>6391</v>
      </c>
      <c r="F16" s="18">
        <v>6777</v>
      </c>
      <c r="G16" s="17">
        <v>-0.06</v>
      </c>
      <c r="H16" s="9"/>
      <c r="I16" s="9"/>
      <c r="J16" s="10"/>
      <c r="T16" s="126" t="s">
        <v>33</v>
      </c>
      <c r="U16" s="126" t="s">
        <v>34</v>
      </c>
      <c r="V16" s="87"/>
      <c r="W16" s="87"/>
      <c r="X16" s="88"/>
      <c r="Y16" s="87"/>
      <c r="Z16" s="87"/>
      <c r="AA16" s="88"/>
      <c r="AB16" s="96"/>
    </row>
    <row r="17" spans="1:28" s="11" customFormat="1" ht="22.15" customHeight="1" x14ac:dyDescent="0.25">
      <c r="A17" s="14" t="str">
        <f t="shared" si="0"/>
        <v>Przypływy pieniężne netto z działaln. inwest.</v>
      </c>
      <c r="B17" s="18">
        <v>-4220</v>
      </c>
      <c r="C17" s="18">
        <v>-2575</v>
      </c>
      <c r="D17" s="16">
        <v>0.64</v>
      </c>
      <c r="E17" s="18">
        <v>-10656</v>
      </c>
      <c r="F17" s="18">
        <v>-8594</v>
      </c>
      <c r="G17" s="158">
        <f>E17/F17-1</f>
        <v>0.23993483825925055</v>
      </c>
      <c r="H17" s="9"/>
      <c r="I17" s="9"/>
      <c r="J17" s="10"/>
      <c r="T17" s="126" t="s">
        <v>35</v>
      </c>
      <c r="U17" s="126" t="s">
        <v>36</v>
      </c>
      <c r="V17" s="87"/>
      <c r="W17" s="87"/>
      <c r="X17" s="88"/>
      <c r="Y17" s="87"/>
      <c r="Z17" s="87"/>
      <c r="AA17" s="88"/>
      <c r="AB17" s="96"/>
    </row>
    <row r="18" spans="1:28" s="11" customFormat="1" ht="22.15" customHeight="1" x14ac:dyDescent="0.25">
      <c r="A18" s="14" t="str">
        <f t="shared" si="0"/>
        <v>Marża EBITDA</v>
      </c>
      <c r="B18" s="19">
        <v>0.34</v>
      </c>
      <c r="C18" s="19">
        <v>0.27</v>
      </c>
      <c r="D18" s="20" t="s">
        <v>37</v>
      </c>
      <c r="E18" s="19">
        <v>0.26</v>
      </c>
      <c r="F18" s="19">
        <v>0.28999999999999998</v>
      </c>
      <c r="G18" s="17" t="s">
        <v>38</v>
      </c>
      <c r="H18" s="9"/>
      <c r="I18" s="9"/>
      <c r="J18" s="10"/>
      <c r="T18" s="126" t="s">
        <v>39</v>
      </c>
      <c r="U18" s="126" t="s">
        <v>40</v>
      </c>
      <c r="V18" s="88"/>
      <c r="W18" s="88"/>
      <c r="X18" s="89"/>
      <c r="Y18" s="88"/>
      <c r="Z18" s="88"/>
      <c r="AA18" s="89"/>
      <c r="AB18" s="96"/>
    </row>
    <row r="19" spans="1:28" s="11" customFormat="1" ht="22.15" customHeight="1" x14ac:dyDescent="0.25">
      <c r="A19" s="14" t="str">
        <f t="shared" si="0"/>
        <v>Powtarzalna marża EBITDA</v>
      </c>
      <c r="B19" s="19">
        <v>0.24</v>
      </c>
      <c r="C19" s="19">
        <v>0.27</v>
      </c>
      <c r="D19" s="21" t="s">
        <v>41</v>
      </c>
      <c r="E19" s="19">
        <v>0.22</v>
      </c>
      <c r="F19" s="19">
        <v>0.27</v>
      </c>
      <c r="G19" s="21" t="s">
        <v>42</v>
      </c>
      <c r="H19" s="9"/>
      <c r="I19" s="9"/>
      <c r="J19" s="10"/>
      <c r="T19" s="126" t="s">
        <v>43</v>
      </c>
      <c r="U19" s="126" t="s">
        <v>44</v>
      </c>
      <c r="V19" s="88"/>
      <c r="W19" s="88"/>
      <c r="X19" s="89"/>
      <c r="Y19" s="88"/>
      <c r="Z19" s="88"/>
      <c r="AA19" s="89"/>
      <c r="AB19" s="96"/>
    </row>
    <row r="20" spans="1:28" s="11" customFormat="1" ht="22.15" customHeight="1" thickBot="1" x14ac:dyDescent="0.3">
      <c r="A20" s="14" t="str">
        <f t="shared" si="0"/>
        <v>Majątek obrotowy netto („core”)****</v>
      </c>
      <c r="B20" s="22"/>
      <c r="C20" s="23"/>
      <c r="D20" s="23"/>
      <c r="E20" s="18">
        <v>3325</v>
      </c>
      <c r="F20" s="18">
        <v>3389</v>
      </c>
      <c r="G20" s="23"/>
      <c r="H20" s="9"/>
      <c r="I20" s="9"/>
      <c r="J20" s="10"/>
      <c r="T20" s="127" t="s">
        <v>45</v>
      </c>
      <c r="U20" s="128" t="s">
        <v>46</v>
      </c>
      <c r="V20" s="90"/>
      <c r="W20" s="90"/>
      <c r="X20" s="90"/>
      <c r="Y20" s="91"/>
      <c r="Z20" s="91"/>
      <c r="AA20" s="92"/>
      <c r="AB20" s="96"/>
    </row>
    <row r="21" spans="1:28" s="11" customFormat="1" ht="22.15" customHeight="1" thickBot="1" x14ac:dyDescent="0.3">
      <c r="A21" s="14" t="str">
        <f t="shared" si="0"/>
        <v>Dług netto/12 mies. EBITDA</v>
      </c>
      <c r="B21" s="23"/>
      <c r="C21" s="23"/>
      <c r="D21" s="23"/>
      <c r="E21" s="15" t="s">
        <v>47</v>
      </c>
      <c r="F21" s="15" t="s">
        <v>48</v>
      </c>
      <c r="G21" s="23"/>
      <c r="H21" s="9"/>
      <c r="I21" s="9"/>
      <c r="J21" s="10"/>
      <c r="T21" s="124" t="s">
        <v>49</v>
      </c>
      <c r="U21" s="124" t="s">
        <v>50</v>
      </c>
      <c r="V21" s="93"/>
      <c r="W21" s="93"/>
      <c r="X21" s="93"/>
      <c r="Y21" s="94"/>
      <c r="Z21" s="95"/>
      <c r="AA21" s="90"/>
      <c r="AB21" s="96"/>
    </row>
    <row r="22" spans="1:28" s="11" customFormat="1" ht="22.15" customHeight="1" thickBot="1" x14ac:dyDescent="0.35">
      <c r="A22" s="24"/>
      <c r="B22" s="25"/>
      <c r="C22" s="25"/>
      <c r="D22" s="25"/>
      <c r="E22" s="25"/>
      <c r="F22" s="25"/>
      <c r="G22" s="25"/>
      <c r="H22" s="9"/>
      <c r="I22" s="9"/>
      <c r="J22" s="10"/>
      <c r="T22" s="129"/>
      <c r="U22" s="129"/>
      <c r="V22" s="96"/>
      <c r="W22" s="96"/>
      <c r="X22" s="96"/>
      <c r="Y22" s="96"/>
      <c r="Z22" s="96"/>
      <c r="AA22" s="93"/>
      <c r="AB22" s="96"/>
    </row>
    <row r="23" spans="1:28" s="79" customFormat="1" ht="22.15" customHeight="1" thickBot="1" x14ac:dyDescent="0.35">
      <c r="A23" s="82" t="str">
        <f t="shared" ref="A23:A34" si="2">IF(B$1="ENGLISH",T23,U23)</f>
        <v xml:space="preserve">Zdarzenia jednorazowe </v>
      </c>
      <c r="B23" s="76"/>
      <c r="C23" s="76"/>
      <c r="D23" s="76"/>
      <c r="E23" s="76"/>
      <c r="F23" s="76"/>
      <c r="G23" s="76"/>
      <c r="J23" s="80"/>
      <c r="T23" s="119" t="s">
        <v>51</v>
      </c>
      <c r="U23" s="119" t="s">
        <v>52</v>
      </c>
      <c r="V23" s="97"/>
      <c r="W23" s="97"/>
      <c r="X23" s="97"/>
      <c r="Y23" s="97"/>
      <c r="Z23" s="97"/>
      <c r="AA23" s="97"/>
      <c r="AB23" s="97"/>
    </row>
    <row r="24" spans="1:28" s="11" customFormat="1" ht="22.15" customHeight="1" thickBot="1" x14ac:dyDescent="0.4">
      <c r="A24" s="26" t="str">
        <f t="shared" si="2"/>
        <v>Do wyliczenia wyników powtarzalnych:</v>
      </c>
      <c r="B24" s="27"/>
      <c r="C24" s="28"/>
      <c r="D24" s="28"/>
      <c r="E24" s="28"/>
      <c r="F24" s="28"/>
      <c r="G24" s="25"/>
      <c r="H24" s="9"/>
      <c r="I24" s="9"/>
      <c r="J24" s="10"/>
      <c r="T24" s="130" t="s">
        <v>53</v>
      </c>
      <c r="U24" s="131" t="s">
        <v>54</v>
      </c>
      <c r="V24" s="98"/>
      <c r="W24" s="98"/>
      <c r="X24" s="99"/>
      <c r="Y24" s="98"/>
      <c r="Z24" s="98"/>
      <c r="AA24" s="96"/>
      <c r="AB24" s="96"/>
    </row>
    <row r="25" spans="1:28" s="11" customFormat="1" ht="22.15" customHeight="1" thickTop="1" x14ac:dyDescent="0.3">
      <c r="A25" s="29" t="str">
        <f t="shared" si="2"/>
        <v>[mln PLN]</v>
      </c>
      <c r="B25" s="30" t="str">
        <f>B5</f>
        <v>IV kw. 2016</v>
      </c>
      <c r="C25" s="30" t="str">
        <f t="shared" ref="C25:G25" si="3">C5</f>
        <v>IV kw. 2015</v>
      </c>
      <c r="D25" s="30" t="str">
        <f t="shared" si="3"/>
        <v>r/r</v>
      </c>
      <c r="E25" s="30">
        <f t="shared" si="3"/>
        <v>2016</v>
      </c>
      <c r="F25" s="30">
        <f t="shared" si="3"/>
        <v>2015</v>
      </c>
      <c r="G25" s="30" t="str">
        <f t="shared" si="3"/>
        <v>r/r</v>
      </c>
      <c r="H25" s="9"/>
      <c r="I25" s="9"/>
      <c r="J25" s="10"/>
      <c r="T25" s="132" t="s">
        <v>9</v>
      </c>
      <c r="U25" s="132" t="s">
        <v>55</v>
      </c>
      <c r="V25" s="100"/>
      <c r="W25" s="100"/>
      <c r="X25" s="100"/>
      <c r="Y25" s="100"/>
      <c r="Z25" s="100"/>
      <c r="AA25" s="96"/>
      <c r="AB25" s="96"/>
    </row>
    <row r="26" spans="1:28" s="35" customFormat="1" ht="22.15" customHeight="1" x14ac:dyDescent="0.3">
      <c r="A26" s="31" t="str">
        <f t="shared" si="2"/>
        <v>Przychody z rekompensat KDT</v>
      </c>
      <c r="B26" s="32">
        <v>136</v>
      </c>
      <c r="C26" s="32">
        <v>103</v>
      </c>
      <c r="D26" s="32"/>
      <c r="E26" s="32">
        <v>520</v>
      </c>
      <c r="F26" s="32">
        <v>546</v>
      </c>
      <c r="G26" s="8"/>
      <c r="H26" s="33"/>
      <c r="I26" s="33"/>
      <c r="J26" s="34"/>
      <c r="T26" s="133" t="s">
        <v>56</v>
      </c>
      <c r="U26" s="133" t="s">
        <v>57</v>
      </c>
      <c r="V26" s="101"/>
      <c r="W26" s="101"/>
      <c r="X26" s="101"/>
      <c r="Y26" s="101"/>
      <c r="Z26" s="101"/>
      <c r="AA26" s="102"/>
      <c r="AB26" s="102"/>
    </row>
    <row r="27" spans="1:28" s="35" customFormat="1" ht="22.15" customHeight="1" x14ac:dyDescent="0.25">
      <c r="A27" s="31" t="str">
        <f t="shared" si="2"/>
        <v>Sprawy sądowe KDT</v>
      </c>
      <c r="B27" s="32">
        <v>0</v>
      </c>
      <c r="C27" s="32">
        <v>0</v>
      </c>
      <c r="D27" s="32"/>
      <c r="E27" s="32">
        <v>148</v>
      </c>
      <c r="F27" s="32">
        <v>0</v>
      </c>
      <c r="G27" s="8"/>
      <c r="H27" s="33"/>
      <c r="I27" s="33"/>
      <c r="J27" s="34"/>
      <c r="T27" s="133" t="s">
        <v>58</v>
      </c>
      <c r="U27" s="133" t="s">
        <v>59</v>
      </c>
      <c r="V27" s="101"/>
      <c r="W27" s="101"/>
      <c r="X27" s="101"/>
      <c r="Y27" s="101"/>
      <c r="Z27" s="101"/>
      <c r="AA27" s="102"/>
      <c r="AB27" s="102"/>
    </row>
    <row r="28" spans="1:28" s="35" customFormat="1" ht="22.15" customHeight="1" x14ac:dyDescent="0.3">
      <c r="A28" s="31" t="str">
        <f t="shared" si="2"/>
        <v>Rezerwa rekultywacyjna</v>
      </c>
      <c r="B28" s="32">
        <v>643</v>
      </c>
      <c r="C28" s="32">
        <v>-100</v>
      </c>
      <c r="D28" s="32"/>
      <c r="E28" s="32">
        <v>643</v>
      </c>
      <c r="F28" s="32">
        <v>93</v>
      </c>
      <c r="G28" s="8"/>
      <c r="H28" s="33"/>
      <c r="I28" s="33"/>
      <c r="J28" s="34"/>
      <c r="T28" s="133" t="s">
        <v>60</v>
      </c>
      <c r="U28" s="133" t="s">
        <v>61</v>
      </c>
      <c r="V28" s="101"/>
      <c r="W28" s="101"/>
      <c r="X28" s="101"/>
      <c r="Y28" s="101"/>
      <c r="Z28" s="101"/>
      <c r="AA28" s="102"/>
      <c r="AB28" s="102"/>
    </row>
    <row r="29" spans="1:28" s="35" customFormat="1" ht="22.15" customHeight="1" x14ac:dyDescent="0.3">
      <c r="A29" s="31" t="str">
        <f t="shared" si="2"/>
        <v>Rezerwa aktuarialna</v>
      </c>
      <c r="B29" s="32">
        <v>48</v>
      </c>
      <c r="C29" s="32">
        <v>4</v>
      </c>
      <c r="D29" s="32"/>
      <c r="E29" s="32">
        <v>48</v>
      </c>
      <c r="F29" s="32">
        <v>58</v>
      </c>
      <c r="G29" s="8"/>
      <c r="H29" s="33"/>
      <c r="I29" s="33"/>
      <c r="J29" s="34"/>
      <c r="T29" s="133" t="s">
        <v>62</v>
      </c>
      <c r="U29" s="133" t="s">
        <v>63</v>
      </c>
      <c r="V29" s="101"/>
      <c r="W29" s="101"/>
      <c r="X29" s="101"/>
      <c r="Y29" s="101"/>
      <c r="Z29" s="101"/>
      <c r="AA29" s="102"/>
      <c r="AB29" s="102"/>
    </row>
    <row r="30" spans="1:28" s="35" customFormat="1" ht="22.15" customHeight="1" x14ac:dyDescent="0.25">
      <c r="A30" s="31" t="str">
        <f t="shared" si="2"/>
        <v>Przeszacowanie PM w ZEDO</v>
      </c>
      <c r="B30" s="32">
        <v>0</v>
      </c>
      <c r="C30" s="32">
        <v>0</v>
      </c>
      <c r="D30" s="32"/>
      <c r="E30" s="32">
        <v>-118</v>
      </c>
      <c r="F30" s="32">
        <v>0</v>
      </c>
      <c r="G30" s="8"/>
      <c r="H30" s="33"/>
      <c r="I30" s="33"/>
      <c r="J30" s="34"/>
      <c r="T30" s="133" t="s">
        <v>64</v>
      </c>
      <c r="U30" s="133" t="s">
        <v>65</v>
      </c>
      <c r="V30" s="101"/>
      <c r="W30" s="101"/>
      <c r="X30" s="101"/>
      <c r="Y30" s="101"/>
      <c r="Z30" s="101"/>
      <c r="AA30" s="102"/>
      <c r="AB30" s="102"/>
    </row>
    <row r="31" spans="1:28" s="35" customFormat="1" ht="22.15" customHeight="1" x14ac:dyDescent="0.25">
      <c r="A31" s="31" t="str">
        <f t="shared" si="2"/>
        <v>Program Dobrowolnych Odejść</v>
      </c>
      <c r="B31" s="32">
        <v>12</v>
      </c>
      <c r="C31" s="32">
        <v>20</v>
      </c>
      <c r="D31" s="32"/>
      <c r="E31" s="32">
        <v>-16</v>
      </c>
      <c r="F31" s="32">
        <v>20</v>
      </c>
      <c r="G31" s="8"/>
      <c r="H31" s="33"/>
      <c r="I31" s="33"/>
      <c r="J31" s="34"/>
      <c r="T31" s="133" t="s">
        <v>66</v>
      </c>
      <c r="U31" s="133" t="s">
        <v>67</v>
      </c>
      <c r="V31" s="101"/>
      <c r="W31" s="101"/>
      <c r="X31" s="101"/>
      <c r="Y31" s="101"/>
      <c r="Z31" s="101"/>
      <c r="AA31" s="102"/>
      <c r="AB31" s="102"/>
    </row>
    <row r="32" spans="1:28" s="35" customFormat="1" ht="22.15" customHeight="1" x14ac:dyDescent="0.25">
      <c r="A32" s="37" t="str">
        <f t="shared" si="2"/>
        <v>Zdarzenia jednorazowe – poziom EBITDA</v>
      </c>
      <c r="B32" s="38">
        <v>839</v>
      </c>
      <c r="C32" s="38">
        <v>27</v>
      </c>
      <c r="D32" s="38"/>
      <c r="E32" s="39">
        <v>1225</v>
      </c>
      <c r="F32" s="38">
        <v>717</v>
      </c>
      <c r="G32" s="8"/>
      <c r="H32" s="33"/>
      <c r="I32" s="33"/>
      <c r="J32" s="34"/>
      <c r="T32" s="134" t="s">
        <v>68</v>
      </c>
      <c r="U32" s="134" t="s">
        <v>69</v>
      </c>
      <c r="V32" s="103"/>
      <c r="W32" s="103"/>
      <c r="X32" s="103"/>
      <c r="Y32" s="104"/>
      <c r="Z32" s="103"/>
      <c r="AA32" s="102"/>
      <c r="AB32" s="102"/>
    </row>
    <row r="33" spans="1:28" s="35" customFormat="1" ht="22.15" customHeight="1" x14ac:dyDescent="0.25">
      <c r="A33" s="36" t="str">
        <f t="shared" si="2"/>
        <v xml:space="preserve">   Odpisy aktywów trwałych (brutto)</v>
      </c>
      <c r="B33" s="32">
        <v>-165</v>
      </c>
      <c r="C33" s="32">
        <v>-107</v>
      </c>
      <c r="D33" s="32"/>
      <c r="E33" s="41">
        <v>-1005</v>
      </c>
      <c r="F33" s="41">
        <v>-9039</v>
      </c>
      <c r="G33" s="8"/>
      <c r="H33" s="33"/>
      <c r="I33" s="33"/>
      <c r="J33" s="34"/>
      <c r="T33" s="133" t="s">
        <v>70</v>
      </c>
      <c r="U33" s="133" t="s">
        <v>71</v>
      </c>
      <c r="V33" s="101"/>
      <c r="W33" s="101"/>
      <c r="X33" s="101"/>
      <c r="Y33" s="105"/>
      <c r="Z33" s="105"/>
      <c r="AA33" s="102"/>
      <c r="AB33" s="102"/>
    </row>
    <row r="34" spans="1:28" s="35" customFormat="1" ht="22.15" customHeight="1" x14ac:dyDescent="0.25">
      <c r="A34" s="37" t="str">
        <f t="shared" si="2"/>
        <v>Zdarzenia jednorazowe – poziom EBIT</v>
      </c>
      <c r="B34" s="38">
        <v>674</v>
      </c>
      <c r="C34" s="38">
        <v>-80</v>
      </c>
      <c r="D34" s="38"/>
      <c r="E34" s="38">
        <v>220</v>
      </c>
      <c r="F34" s="39">
        <v>-8322</v>
      </c>
      <c r="G34" s="8"/>
      <c r="H34" s="33"/>
      <c r="I34" s="33"/>
      <c r="J34" s="34"/>
      <c r="T34" s="134" t="s">
        <v>72</v>
      </c>
      <c r="U34" s="134" t="s">
        <v>73</v>
      </c>
      <c r="V34" s="103"/>
      <c r="W34" s="103"/>
      <c r="X34" s="103"/>
      <c r="Y34" s="103"/>
      <c r="Z34" s="104"/>
      <c r="AA34" s="102"/>
      <c r="AB34" s="102"/>
    </row>
    <row r="35" spans="1:28" s="35" customFormat="1" ht="22.15" customHeight="1" x14ac:dyDescent="0.25">
      <c r="A35" s="42"/>
      <c r="B35" s="13"/>
      <c r="C35" s="13"/>
      <c r="D35" s="13"/>
      <c r="E35" s="13"/>
      <c r="F35" s="13"/>
      <c r="G35" s="8"/>
      <c r="H35" s="33"/>
      <c r="I35" s="33"/>
      <c r="J35" s="34"/>
      <c r="T35" s="135"/>
      <c r="U35" s="136"/>
      <c r="V35" s="106"/>
      <c r="W35" s="106"/>
      <c r="X35" s="106"/>
      <c r="Y35" s="106"/>
      <c r="Z35" s="106"/>
      <c r="AA35" s="102"/>
      <c r="AB35" s="102"/>
    </row>
    <row r="36" spans="1:28" s="35" customFormat="1" ht="22.15" customHeight="1" x14ac:dyDescent="0.35">
      <c r="A36" s="43" t="str">
        <f>IF(B$1="ENGLISH",T36,U36)</f>
        <v>Do wyniku netto skorygowanego o odpisy:</v>
      </c>
      <c r="B36" s="44"/>
      <c r="C36" s="44"/>
      <c r="D36" s="44"/>
      <c r="E36" s="44"/>
      <c r="F36" s="44"/>
      <c r="G36" s="8"/>
      <c r="H36" s="33"/>
      <c r="I36" s="33"/>
      <c r="J36" s="34"/>
      <c r="T36" s="137" t="s">
        <v>74</v>
      </c>
      <c r="U36" s="131" t="s">
        <v>75</v>
      </c>
      <c r="V36" s="103"/>
      <c r="W36" s="103"/>
      <c r="X36" s="103"/>
      <c r="Y36" s="103"/>
      <c r="Z36" s="103"/>
      <c r="AA36" s="102"/>
      <c r="AB36" s="102"/>
    </row>
    <row r="37" spans="1:28" s="35" customFormat="1" ht="22.15" customHeight="1" x14ac:dyDescent="0.25">
      <c r="A37" s="31" t="str">
        <f>IF(B$1="ENGLISH",T37,U37)</f>
        <v xml:space="preserve">  Odpisy aktywów trwałych (netto)</v>
      </c>
      <c r="B37" s="32">
        <v>-120</v>
      </c>
      <c r="C37" s="32">
        <v>-87</v>
      </c>
      <c r="D37" s="13"/>
      <c r="E37" s="32">
        <v>-867</v>
      </c>
      <c r="F37" s="41">
        <v>-7322</v>
      </c>
      <c r="G37" s="8"/>
      <c r="H37" s="33"/>
      <c r="I37" s="33"/>
      <c r="J37" s="34"/>
      <c r="T37" s="133" t="s">
        <v>76</v>
      </c>
      <c r="U37" s="133" t="s">
        <v>77</v>
      </c>
      <c r="V37" s="101"/>
      <c r="W37" s="101"/>
      <c r="X37" s="106"/>
      <c r="Y37" s="101"/>
      <c r="Z37" s="105"/>
      <c r="AA37" s="102"/>
      <c r="AB37" s="102"/>
    </row>
    <row r="38" spans="1:28" s="35" customFormat="1" ht="22.15" customHeight="1" x14ac:dyDescent="0.25">
      <c r="A38" s="31" t="str">
        <f>IF(B$1="ENGLISH",T38,U38)</f>
        <v xml:space="preserve">  Odwrócenie odpisu obligacji AWSA (netto)</v>
      </c>
      <c r="B38" s="32">
        <v>72</v>
      </c>
      <c r="C38" s="32">
        <v>0</v>
      </c>
      <c r="D38" s="32"/>
      <c r="E38" s="32">
        <v>72</v>
      </c>
      <c r="F38" s="32">
        <v>0</v>
      </c>
      <c r="G38" s="8"/>
      <c r="H38" s="33"/>
      <c r="I38" s="33"/>
      <c r="J38" s="34"/>
      <c r="T38" s="133" t="s">
        <v>78</v>
      </c>
      <c r="U38" s="133" t="s">
        <v>79</v>
      </c>
      <c r="V38" s="101"/>
      <c r="W38" s="101"/>
      <c r="X38" s="101"/>
      <c r="Y38" s="101"/>
      <c r="Z38" s="101"/>
      <c r="AA38" s="102"/>
      <c r="AB38" s="102"/>
    </row>
    <row r="39" spans="1:28" s="35" customFormat="1" ht="22.15" customHeight="1" x14ac:dyDescent="0.25">
      <c r="A39" s="37" t="str">
        <f>IF(B$1="ENGLISH",T39,U39)</f>
        <v xml:space="preserve">  Łącznie odpisy wartości aktywów (netto)</v>
      </c>
      <c r="B39" s="38">
        <v>-48</v>
      </c>
      <c r="C39" s="38">
        <v>-87</v>
      </c>
      <c r="D39" s="13"/>
      <c r="E39" s="38">
        <v>-795</v>
      </c>
      <c r="F39" s="39">
        <v>-7322</v>
      </c>
      <c r="G39" s="8"/>
      <c r="H39" s="33"/>
      <c r="I39" s="33"/>
      <c r="J39" s="34"/>
      <c r="T39" s="134" t="s">
        <v>80</v>
      </c>
      <c r="U39" s="134" t="s">
        <v>81</v>
      </c>
      <c r="V39" s="103"/>
      <c r="W39" s="103"/>
      <c r="X39" s="106"/>
      <c r="Y39" s="103"/>
      <c r="Z39" s="104"/>
      <c r="AA39" s="102"/>
      <c r="AB39" s="102"/>
    </row>
    <row r="40" spans="1:28" s="11" customFormat="1" ht="22.15" customHeight="1" x14ac:dyDescent="0.25">
      <c r="A40" s="46"/>
      <c r="B40" s="8"/>
      <c r="C40" s="8"/>
      <c r="D40" s="8"/>
      <c r="E40" s="8"/>
      <c r="F40" s="8"/>
      <c r="G40" s="5"/>
      <c r="H40" s="9"/>
      <c r="I40" s="9"/>
      <c r="J40" s="10"/>
      <c r="T40" s="129"/>
      <c r="U40" s="129"/>
      <c r="V40" s="96"/>
      <c r="W40" s="96"/>
      <c r="X40" s="96"/>
      <c r="Y40" s="96"/>
      <c r="Z40" s="96"/>
      <c r="AA40" s="96"/>
      <c r="AB40" s="96"/>
    </row>
    <row r="41" spans="1:28" s="79" customFormat="1" ht="22.15" customHeight="1" thickBot="1" x14ac:dyDescent="0.3">
      <c r="A41" s="81" t="str">
        <f t="shared" ref="A41:A54" si="4">IF(B$1="ENGLISH",T41,U41)</f>
        <v>Kluczowe dane operacyjne</v>
      </c>
      <c r="B41" s="73"/>
      <c r="C41" s="73"/>
      <c r="D41" s="73"/>
      <c r="E41" s="73"/>
      <c r="F41" s="73"/>
      <c r="G41" s="78"/>
      <c r="J41" s="80"/>
      <c r="T41" s="119" t="s">
        <v>82</v>
      </c>
      <c r="U41" s="119" t="s">
        <v>83</v>
      </c>
      <c r="V41" s="97"/>
      <c r="W41" s="97"/>
      <c r="X41" s="97"/>
      <c r="Y41" s="97"/>
      <c r="Z41" s="97"/>
      <c r="AA41" s="97"/>
      <c r="AB41" s="97"/>
    </row>
    <row r="42" spans="1:28" s="11" customFormat="1" ht="22.15" customHeight="1" thickBot="1" x14ac:dyDescent="0.3">
      <c r="A42" s="12" t="str">
        <f t="shared" si="4"/>
        <v>Produkcja energii netto według źródeł</v>
      </c>
      <c r="B42" s="44"/>
      <c r="C42" s="44"/>
      <c r="D42" s="44"/>
      <c r="E42" s="44"/>
      <c r="F42" s="44"/>
      <c r="G42" s="44"/>
      <c r="H42" s="33"/>
      <c r="I42" s="33"/>
      <c r="J42" s="10"/>
      <c r="T42" s="130" t="s">
        <v>84</v>
      </c>
      <c r="U42" s="138" t="s">
        <v>85</v>
      </c>
      <c r="V42" s="107"/>
      <c r="W42" s="107"/>
      <c r="X42" s="107"/>
      <c r="Y42" s="107"/>
      <c r="Z42" s="107"/>
      <c r="AA42" s="108"/>
      <c r="AB42" s="96"/>
    </row>
    <row r="43" spans="1:28" s="11" customFormat="1" ht="22.15" customHeight="1" thickTop="1" x14ac:dyDescent="0.25">
      <c r="A43" s="29" t="str">
        <f t="shared" si="4"/>
        <v>[TWh]</v>
      </c>
      <c r="B43" s="30" t="str">
        <f>B25</f>
        <v>IV kw. 2016</v>
      </c>
      <c r="C43" s="30" t="str">
        <f t="shared" ref="C43:G43" si="5">C25</f>
        <v>IV kw. 2015</v>
      </c>
      <c r="D43" s="30" t="str">
        <f t="shared" si="5"/>
        <v>r/r</v>
      </c>
      <c r="E43" s="30">
        <f t="shared" si="5"/>
        <v>2016</v>
      </c>
      <c r="F43" s="30">
        <f t="shared" si="5"/>
        <v>2015</v>
      </c>
      <c r="G43" s="30" t="str">
        <f t="shared" si="5"/>
        <v>r/r</v>
      </c>
      <c r="H43" s="9"/>
      <c r="I43" s="9"/>
      <c r="J43" s="10"/>
      <c r="T43" s="132" t="s">
        <v>86</v>
      </c>
      <c r="U43" s="132" t="s">
        <v>86</v>
      </c>
      <c r="V43" s="100"/>
      <c r="W43" s="100"/>
      <c r="X43" s="100"/>
      <c r="Y43" s="100"/>
      <c r="Z43" s="100"/>
      <c r="AA43" s="100"/>
      <c r="AB43" s="96"/>
    </row>
    <row r="44" spans="1:28" s="35" customFormat="1" ht="22.15" customHeight="1" x14ac:dyDescent="0.25">
      <c r="A44" s="31" t="str">
        <f t="shared" si="4"/>
        <v>Elektrownie opalane węglem brunatnym</v>
      </c>
      <c r="B44" s="32">
        <v>10.11</v>
      </c>
      <c r="C44" s="32">
        <v>9.34</v>
      </c>
      <c r="D44" s="47">
        <v>0.08</v>
      </c>
      <c r="E44" s="32">
        <v>37.26</v>
      </c>
      <c r="F44" s="32">
        <v>38.979999999999997</v>
      </c>
      <c r="G44" s="48">
        <v>-0.04</v>
      </c>
      <c r="H44" s="33"/>
      <c r="I44" s="33"/>
      <c r="J44" s="34"/>
      <c r="T44" s="133" t="s">
        <v>87</v>
      </c>
      <c r="U44" s="133" t="s">
        <v>88</v>
      </c>
      <c r="V44" s="101"/>
      <c r="W44" s="101"/>
      <c r="X44" s="109"/>
      <c r="Y44" s="101"/>
      <c r="Z44" s="101"/>
      <c r="AA44" s="109"/>
      <c r="AB44" s="102"/>
    </row>
    <row r="45" spans="1:28" s="35" customFormat="1" ht="22.15" customHeight="1" x14ac:dyDescent="0.25">
      <c r="A45" s="31" t="str">
        <f t="shared" si="4"/>
        <v>Elektrownie opalane węglem kamiennym</v>
      </c>
      <c r="B45" s="32">
        <v>2.64</v>
      </c>
      <c r="C45" s="32">
        <v>2.72</v>
      </c>
      <c r="D45" s="48">
        <v>-0.03</v>
      </c>
      <c r="E45" s="32">
        <v>10.71</v>
      </c>
      <c r="F45" s="32">
        <v>11.04</v>
      </c>
      <c r="G45" s="48">
        <v>-0.03</v>
      </c>
      <c r="H45" s="33"/>
      <c r="I45" s="33"/>
      <c r="J45" s="34"/>
      <c r="T45" s="133" t="s">
        <v>89</v>
      </c>
      <c r="U45" s="133" t="s">
        <v>90</v>
      </c>
      <c r="V45" s="101"/>
      <c r="W45" s="101"/>
      <c r="X45" s="109"/>
      <c r="Y45" s="101"/>
      <c r="Z45" s="101"/>
      <c r="AA45" s="109"/>
      <c r="AB45" s="102"/>
    </row>
    <row r="46" spans="1:28" s="35" customFormat="1" ht="22.15" customHeight="1" x14ac:dyDescent="0.25">
      <c r="A46" s="31" t="str">
        <f t="shared" si="4"/>
        <v>Elektrociepłownie opalane węglem</v>
      </c>
      <c r="B46" s="32">
        <v>0.36</v>
      </c>
      <c r="C46" s="32">
        <v>0.38</v>
      </c>
      <c r="D46" s="48">
        <v>-0.05</v>
      </c>
      <c r="E46" s="32">
        <v>0.98</v>
      </c>
      <c r="F46" s="32">
        <v>1.3</v>
      </c>
      <c r="G46" s="48">
        <v>-0.25</v>
      </c>
      <c r="H46" s="33"/>
      <c r="I46" s="33"/>
      <c r="J46" s="34"/>
      <c r="T46" s="133" t="s">
        <v>91</v>
      </c>
      <c r="U46" s="133" t="s">
        <v>92</v>
      </c>
      <c r="V46" s="101"/>
      <c r="W46" s="101"/>
      <c r="X46" s="109"/>
      <c r="Y46" s="101"/>
      <c r="Z46" s="101"/>
      <c r="AA46" s="109"/>
      <c r="AB46" s="102"/>
    </row>
    <row r="47" spans="1:28" s="35" customFormat="1" ht="22.15" customHeight="1" x14ac:dyDescent="0.25">
      <c r="A47" s="31" t="str">
        <f t="shared" si="4"/>
        <v>Elektrociepłownie opalane gazem</v>
      </c>
      <c r="B47" s="32">
        <v>0.83</v>
      </c>
      <c r="C47" s="32">
        <v>0.75</v>
      </c>
      <c r="D47" s="47">
        <v>0.11</v>
      </c>
      <c r="E47" s="32">
        <v>2.33</v>
      </c>
      <c r="F47" s="32">
        <v>2.0499999999999998</v>
      </c>
      <c r="G47" s="47">
        <v>0.14000000000000001</v>
      </c>
      <c r="H47" s="33"/>
      <c r="I47" s="33"/>
      <c r="J47" s="34"/>
      <c r="T47" s="133" t="s">
        <v>93</v>
      </c>
      <c r="U47" s="133" t="s">
        <v>94</v>
      </c>
      <c r="V47" s="101"/>
      <c r="W47" s="101"/>
      <c r="X47" s="109"/>
      <c r="Y47" s="101"/>
      <c r="Z47" s="101"/>
      <c r="AA47" s="109"/>
      <c r="AB47" s="102"/>
    </row>
    <row r="48" spans="1:28" s="35" customFormat="1" ht="22.15" customHeight="1" x14ac:dyDescent="0.25">
      <c r="A48" s="31" t="str">
        <f t="shared" si="4"/>
        <v>Elektrociepłownie opalane biomasą</v>
      </c>
      <c r="B48" s="32">
        <v>0.06</v>
      </c>
      <c r="C48" s="32">
        <v>0.12</v>
      </c>
      <c r="D48" s="48">
        <v>-0.5</v>
      </c>
      <c r="E48" s="32">
        <v>0.43</v>
      </c>
      <c r="F48" s="32">
        <v>0.46</v>
      </c>
      <c r="G48" s="48">
        <v>-7.0000000000000007E-2</v>
      </c>
      <c r="H48" s="33"/>
      <c r="I48" s="33"/>
      <c r="J48" s="34"/>
      <c r="T48" s="133" t="s">
        <v>95</v>
      </c>
      <c r="U48" s="133" t="s">
        <v>96</v>
      </c>
      <c r="V48" s="101"/>
      <c r="W48" s="101"/>
      <c r="X48" s="109"/>
      <c r="Y48" s="101"/>
      <c r="Z48" s="101"/>
      <c r="AA48" s="109"/>
      <c r="AB48" s="102"/>
    </row>
    <row r="49" spans="1:28" s="35" customFormat="1" ht="22.15" customHeight="1" x14ac:dyDescent="0.25">
      <c r="A49" s="31" t="str">
        <f t="shared" si="4"/>
        <v>El. szczytowo-pompowe</v>
      </c>
      <c r="B49" s="32">
        <v>0.13</v>
      </c>
      <c r="C49" s="32">
        <v>0.2</v>
      </c>
      <c r="D49" s="48">
        <v>-0.35</v>
      </c>
      <c r="E49" s="32">
        <v>0.45</v>
      </c>
      <c r="F49" s="32">
        <v>0.56999999999999995</v>
      </c>
      <c r="G49" s="48">
        <v>-0.21</v>
      </c>
      <c r="H49" s="33"/>
      <c r="I49" s="33"/>
      <c r="J49" s="34"/>
      <c r="T49" s="133" t="s">
        <v>97</v>
      </c>
      <c r="U49" s="133" t="s">
        <v>98</v>
      </c>
      <c r="V49" s="101"/>
      <c r="W49" s="101"/>
      <c r="X49" s="109"/>
      <c r="Y49" s="101"/>
      <c r="Z49" s="101"/>
      <c r="AA49" s="109"/>
      <c r="AB49" s="102"/>
    </row>
    <row r="50" spans="1:28" s="35" customFormat="1" ht="22.15" customHeight="1" x14ac:dyDescent="0.25">
      <c r="A50" s="31" t="str">
        <f t="shared" si="4"/>
        <v>Elektrownie wodne</v>
      </c>
      <c r="B50" s="32">
        <v>0.12</v>
      </c>
      <c r="C50" s="32">
        <v>0.05</v>
      </c>
      <c r="D50" s="47">
        <v>1.4</v>
      </c>
      <c r="E50" s="32">
        <v>0.43</v>
      </c>
      <c r="F50" s="32">
        <v>0.36</v>
      </c>
      <c r="G50" s="47">
        <v>0.19</v>
      </c>
      <c r="H50" s="33"/>
      <c r="I50" s="33"/>
      <c r="J50" s="34"/>
      <c r="T50" s="133" t="s">
        <v>99</v>
      </c>
      <c r="U50" s="133" t="s">
        <v>100</v>
      </c>
      <c r="V50" s="101"/>
      <c r="W50" s="101"/>
      <c r="X50" s="109"/>
      <c r="Y50" s="101"/>
      <c r="Z50" s="101"/>
      <c r="AA50" s="109"/>
      <c r="AB50" s="102"/>
    </row>
    <row r="51" spans="1:28" s="35" customFormat="1" ht="22.15" customHeight="1" x14ac:dyDescent="0.25">
      <c r="A51" s="31" t="str">
        <f t="shared" si="4"/>
        <v>Elektrownie wiatrowe</v>
      </c>
      <c r="B51" s="32">
        <v>0.38</v>
      </c>
      <c r="C51" s="32">
        <v>0.28000000000000003</v>
      </c>
      <c r="D51" s="47">
        <v>0.36</v>
      </c>
      <c r="E51" s="32">
        <v>1.08</v>
      </c>
      <c r="F51" s="32">
        <v>0.82</v>
      </c>
      <c r="G51" s="47">
        <v>0.32</v>
      </c>
      <c r="H51" s="33"/>
      <c r="I51" s="33"/>
      <c r="J51" s="34"/>
      <c r="T51" s="133" t="s">
        <v>101</v>
      </c>
      <c r="U51" s="133" t="s">
        <v>102</v>
      </c>
      <c r="V51" s="101"/>
      <c r="W51" s="101"/>
      <c r="X51" s="109"/>
      <c r="Y51" s="101"/>
      <c r="Z51" s="101"/>
      <c r="AA51" s="109"/>
      <c r="AB51" s="102"/>
    </row>
    <row r="52" spans="1:28" s="35" customFormat="1" ht="22.15" customHeight="1" x14ac:dyDescent="0.25">
      <c r="A52" s="37" t="str">
        <f t="shared" si="4"/>
        <v>SUMA</v>
      </c>
      <c r="B52" s="38">
        <v>14.63</v>
      </c>
      <c r="C52" s="38">
        <v>13.84</v>
      </c>
      <c r="D52" s="49">
        <v>0.06</v>
      </c>
      <c r="E52" s="38">
        <v>53.67</v>
      </c>
      <c r="F52" s="38">
        <v>55.58</v>
      </c>
      <c r="G52" s="50">
        <v>-0.03</v>
      </c>
      <c r="H52" s="33"/>
      <c r="I52" s="33"/>
      <c r="J52" s="34"/>
      <c r="T52" s="134" t="s">
        <v>103</v>
      </c>
      <c r="U52" s="134" t="s">
        <v>104</v>
      </c>
      <c r="V52" s="103"/>
      <c r="W52" s="103"/>
      <c r="X52" s="110"/>
      <c r="Y52" s="103"/>
      <c r="Z52" s="103"/>
      <c r="AA52" s="110"/>
      <c r="AB52" s="102"/>
    </row>
    <row r="53" spans="1:28" s="35" customFormat="1" ht="22.15" customHeight="1" x14ac:dyDescent="0.25">
      <c r="A53" s="31" t="str">
        <f t="shared" si="4"/>
        <v>Produkcja z OZE</v>
      </c>
      <c r="B53" s="32">
        <v>0.57999999999999996</v>
      </c>
      <c r="C53" s="32">
        <v>0.63</v>
      </c>
      <c r="D53" s="48">
        <v>-0.08</v>
      </c>
      <c r="E53" s="32">
        <v>2.2400000000000002</v>
      </c>
      <c r="F53" s="32">
        <v>2.41</v>
      </c>
      <c r="G53" s="48">
        <v>-7.0000000000000007E-2</v>
      </c>
      <c r="H53" s="33"/>
      <c r="I53" s="33"/>
      <c r="J53" s="34"/>
      <c r="T53" s="133" t="s">
        <v>105</v>
      </c>
      <c r="U53" s="133" t="s">
        <v>106</v>
      </c>
      <c r="V53" s="101"/>
      <c r="W53" s="101"/>
      <c r="X53" s="109"/>
      <c r="Y53" s="101"/>
      <c r="Z53" s="101"/>
      <c r="AA53" s="109"/>
      <c r="AB53" s="102"/>
    </row>
    <row r="54" spans="1:28" s="35" customFormat="1" ht="22.15" customHeight="1" x14ac:dyDescent="0.25">
      <c r="A54" s="31" t="str">
        <f t="shared" si="4"/>
        <v>W tym współspalanie biomasy</v>
      </c>
      <c r="B54" s="32">
        <v>0.02</v>
      </c>
      <c r="C54" s="32">
        <v>0.18</v>
      </c>
      <c r="D54" s="48">
        <v>-0.89</v>
      </c>
      <c r="E54" s="32">
        <v>0.3</v>
      </c>
      <c r="F54" s="32">
        <v>0.77</v>
      </c>
      <c r="G54" s="48">
        <v>-0.61</v>
      </c>
      <c r="H54" s="33"/>
      <c r="I54" s="33"/>
      <c r="J54" s="34"/>
      <c r="T54" s="133" t="s">
        <v>107</v>
      </c>
      <c r="U54" s="133" t="s">
        <v>108</v>
      </c>
      <c r="V54" s="101"/>
      <c r="W54" s="101"/>
      <c r="X54" s="109"/>
      <c r="Y54" s="101"/>
      <c r="Z54" s="101"/>
      <c r="AA54" s="109"/>
      <c r="AB54" s="102"/>
    </row>
    <row r="55" spans="1:28" s="35" customFormat="1" ht="22.15" customHeight="1" x14ac:dyDescent="0.25">
      <c r="A55" s="46"/>
      <c r="B55" s="8"/>
      <c r="C55" s="8"/>
      <c r="D55" s="8"/>
      <c r="E55" s="8"/>
      <c r="F55" s="8"/>
      <c r="G55" s="8"/>
      <c r="H55" s="33"/>
      <c r="I55" s="33"/>
      <c r="J55" s="34"/>
      <c r="T55" s="139"/>
      <c r="U55" s="139"/>
      <c r="V55" s="102"/>
      <c r="W55" s="102"/>
      <c r="X55" s="102"/>
      <c r="Y55" s="102"/>
      <c r="Z55" s="102"/>
      <c r="AA55" s="102"/>
      <c r="AB55" s="102"/>
    </row>
    <row r="56" spans="1:28" s="74" customFormat="1" ht="22.15" customHeight="1" x14ac:dyDescent="0.25">
      <c r="A56" s="81" t="str">
        <f t="shared" ref="A56:A66" si="6">IF(B$1="ENGLISH",T56,U56)</f>
        <v>Nakłady inwestycyjne</v>
      </c>
      <c r="B56" s="73"/>
      <c r="C56" s="73"/>
      <c r="D56" s="73"/>
      <c r="E56" s="73"/>
      <c r="F56" s="73"/>
      <c r="G56" s="73"/>
      <c r="J56" s="75"/>
      <c r="T56" s="140" t="s">
        <v>109</v>
      </c>
      <c r="U56" s="140" t="s">
        <v>110</v>
      </c>
      <c r="V56" s="111"/>
      <c r="W56" s="111"/>
      <c r="X56" s="111"/>
      <c r="Y56" s="111"/>
      <c r="Z56" s="111"/>
      <c r="AA56" s="111"/>
      <c r="AB56" s="111"/>
    </row>
    <row r="57" spans="1:28" s="11" customFormat="1" ht="22.15" customHeight="1" x14ac:dyDescent="0.25">
      <c r="A57" s="29" t="str">
        <f t="shared" si="6"/>
        <v>Segment (mln PLN)</v>
      </c>
      <c r="B57" s="30" t="str">
        <f>B43</f>
        <v>IV kw. 2016</v>
      </c>
      <c r="C57" s="30" t="str">
        <f t="shared" ref="C57:G57" si="7">C43</f>
        <v>IV kw. 2015</v>
      </c>
      <c r="D57" s="30" t="str">
        <f t="shared" si="7"/>
        <v>r/r</v>
      </c>
      <c r="E57" s="30">
        <f t="shared" si="7"/>
        <v>2016</v>
      </c>
      <c r="F57" s="30">
        <f t="shared" si="7"/>
        <v>2015</v>
      </c>
      <c r="G57" s="30" t="str">
        <f t="shared" si="7"/>
        <v>r/r</v>
      </c>
      <c r="H57" s="9"/>
      <c r="I57" s="9"/>
      <c r="J57" s="10"/>
      <c r="T57" s="141" t="s">
        <v>111</v>
      </c>
      <c r="U57" s="141" t="s">
        <v>112</v>
      </c>
      <c r="V57" s="98"/>
      <c r="W57" s="98"/>
      <c r="X57" s="98"/>
      <c r="Y57" s="98"/>
      <c r="Z57" s="98"/>
      <c r="AA57" s="98"/>
      <c r="AB57" s="96"/>
    </row>
    <row r="58" spans="1:28" s="35" customFormat="1" ht="22.15" customHeight="1" x14ac:dyDescent="0.25">
      <c r="A58" s="31" t="str">
        <f t="shared" si="6"/>
        <v>Energetyka Konwencjonalna</v>
      </c>
      <c r="B58" s="41">
        <v>1870</v>
      </c>
      <c r="C58" s="41">
        <v>2481</v>
      </c>
      <c r="D58" s="51">
        <v>-0.25</v>
      </c>
      <c r="E58" s="41">
        <v>6179</v>
      </c>
      <c r="F58" s="41">
        <v>6495</v>
      </c>
      <c r="G58" s="51">
        <v>-0.05</v>
      </c>
      <c r="H58" s="33"/>
      <c r="I58" s="33"/>
      <c r="J58" s="34"/>
      <c r="T58" s="133" t="s">
        <v>113</v>
      </c>
      <c r="U58" s="133" t="s">
        <v>114</v>
      </c>
      <c r="V58" s="105"/>
      <c r="W58" s="105"/>
      <c r="X58" s="109"/>
      <c r="Y58" s="105"/>
      <c r="Z58" s="105"/>
      <c r="AA58" s="109"/>
      <c r="AB58" s="102"/>
    </row>
    <row r="59" spans="1:28" s="35" customFormat="1" ht="22.15" customHeight="1" x14ac:dyDescent="0.25">
      <c r="A59" s="31" t="str">
        <f t="shared" si="6"/>
        <v>Dystrybucja, w tym:</v>
      </c>
      <c r="B59" s="32">
        <v>586</v>
      </c>
      <c r="C59" s="32">
        <v>703</v>
      </c>
      <c r="D59" s="51">
        <v>-0.17</v>
      </c>
      <c r="E59" s="41">
        <v>1721</v>
      </c>
      <c r="F59" s="32">
        <v>1841</v>
      </c>
      <c r="G59" s="51">
        <v>-7.0000000000000007E-2</v>
      </c>
      <c r="H59" s="33"/>
      <c r="I59" s="33"/>
      <c r="J59" s="34"/>
      <c r="T59" s="133" t="s">
        <v>115</v>
      </c>
      <c r="U59" s="133" t="s">
        <v>116</v>
      </c>
      <c r="V59" s="101"/>
      <c r="W59" s="101"/>
      <c r="X59" s="109"/>
      <c r="Y59" s="105"/>
      <c r="Z59" s="101"/>
      <c r="AA59" s="109"/>
      <c r="AB59" s="102"/>
    </row>
    <row r="60" spans="1:28" s="35" customFormat="1" ht="22.15" customHeight="1" x14ac:dyDescent="0.25">
      <c r="A60" s="31" t="str">
        <f t="shared" si="6"/>
        <v>Przyłączanie nowych odbiorców</v>
      </c>
      <c r="B60" s="32">
        <v>163</v>
      </c>
      <c r="C60" s="32">
        <v>187</v>
      </c>
      <c r="D60" s="51">
        <v>-0.13</v>
      </c>
      <c r="E60" s="32">
        <v>572</v>
      </c>
      <c r="F60" s="32">
        <v>585</v>
      </c>
      <c r="G60" s="51">
        <v>-0.02</v>
      </c>
      <c r="H60" s="33"/>
      <c r="I60" s="33"/>
      <c r="J60" s="34"/>
      <c r="T60" s="133" t="s">
        <v>117</v>
      </c>
      <c r="U60" s="133" t="s">
        <v>118</v>
      </c>
      <c r="V60" s="101"/>
      <c r="W60" s="101"/>
      <c r="X60" s="109"/>
      <c r="Y60" s="101"/>
      <c r="Z60" s="101"/>
      <c r="AA60" s="109"/>
      <c r="AB60" s="102"/>
    </row>
    <row r="61" spans="1:28" s="35" customFormat="1" ht="22.15" customHeight="1" x14ac:dyDescent="0.25">
      <c r="A61" s="31" t="str">
        <f t="shared" si="6"/>
        <v>Linie dystrybucyjne</v>
      </c>
      <c r="B61" s="32">
        <v>293</v>
      </c>
      <c r="C61" s="32">
        <v>361</v>
      </c>
      <c r="D61" s="51">
        <v>-0.19</v>
      </c>
      <c r="E61" s="32">
        <v>788</v>
      </c>
      <c r="F61" s="32">
        <v>828</v>
      </c>
      <c r="G61" s="51">
        <v>-0.05</v>
      </c>
      <c r="H61" s="33"/>
      <c r="I61" s="33"/>
      <c r="J61" s="34"/>
      <c r="T61" s="133" t="s">
        <v>119</v>
      </c>
      <c r="U61" s="133" t="s">
        <v>120</v>
      </c>
      <c r="V61" s="101"/>
      <c r="W61" s="101"/>
      <c r="X61" s="109"/>
      <c r="Y61" s="101"/>
      <c r="Z61" s="101"/>
      <c r="AA61" s="109"/>
      <c r="AB61" s="102"/>
    </row>
    <row r="62" spans="1:28" s="35" customFormat="1" ht="22.15" customHeight="1" x14ac:dyDescent="0.25">
      <c r="A62" s="31" t="str">
        <f t="shared" si="6"/>
        <v>Energetyka Odnawialna, w tym:</v>
      </c>
      <c r="B62" s="32">
        <v>31</v>
      </c>
      <c r="C62" s="32">
        <v>366</v>
      </c>
      <c r="D62" s="51">
        <v>-0.92</v>
      </c>
      <c r="E62" s="32">
        <v>144</v>
      </c>
      <c r="F62" s="32">
        <v>931</v>
      </c>
      <c r="G62" s="51">
        <v>-0.85</v>
      </c>
      <c r="H62" s="33"/>
      <c r="I62" s="33"/>
      <c r="J62" s="34"/>
      <c r="T62" s="133" t="s">
        <v>121</v>
      </c>
      <c r="U62" s="133" t="s">
        <v>122</v>
      </c>
      <c r="V62" s="101"/>
      <c r="W62" s="101"/>
      <c r="X62" s="109"/>
      <c r="Y62" s="101"/>
      <c r="Z62" s="101"/>
      <c r="AA62" s="109"/>
      <c r="AB62" s="102"/>
    </row>
    <row r="63" spans="1:28" s="35" customFormat="1" ht="22.15" customHeight="1" x14ac:dyDescent="0.25">
      <c r="A63" s="31" t="str">
        <f t="shared" si="6"/>
        <v>Modernizacje i odtworzenie</v>
      </c>
      <c r="B63" s="32">
        <v>22</v>
      </c>
      <c r="C63" s="32">
        <v>31</v>
      </c>
      <c r="D63" s="51">
        <v>-0.28999999999999998</v>
      </c>
      <c r="E63" s="32">
        <v>61</v>
      </c>
      <c r="F63" s="32">
        <v>51</v>
      </c>
      <c r="G63" s="47">
        <v>0.2</v>
      </c>
      <c r="H63" s="33"/>
      <c r="I63" s="33"/>
      <c r="J63" s="34"/>
      <c r="T63" s="133" t="s">
        <v>123</v>
      </c>
      <c r="U63" s="133" t="s">
        <v>124</v>
      </c>
      <c r="V63" s="101"/>
      <c r="W63" s="101"/>
      <c r="X63" s="109"/>
      <c r="Y63" s="101"/>
      <c r="Z63" s="101"/>
      <c r="AA63" s="109"/>
      <c r="AB63" s="102"/>
    </row>
    <row r="64" spans="1:28" s="35" customFormat="1" ht="22.15" customHeight="1" x14ac:dyDescent="0.25">
      <c r="A64" s="31" t="str">
        <f t="shared" si="6"/>
        <v>Obrót i pozostałe</v>
      </c>
      <c r="B64" s="32">
        <v>77</v>
      </c>
      <c r="C64" s="32">
        <v>84</v>
      </c>
      <c r="D64" s="51">
        <v>-0.08</v>
      </c>
      <c r="E64" s="32">
        <v>193</v>
      </c>
      <c r="F64" s="32">
        <v>247</v>
      </c>
      <c r="G64" s="51">
        <v>-0.22</v>
      </c>
      <c r="H64" s="33"/>
      <c r="I64" s="33"/>
      <c r="J64" s="34"/>
      <c r="T64" s="133" t="s">
        <v>125</v>
      </c>
      <c r="U64" s="133" t="s">
        <v>126</v>
      </c>
      <c r="V64" s="101"/>
      <c r="W64" s="101"/>
      <c r="X64" s="109"/>
      <c r="Y64" s="101"/>
      <c r="Z64" s="101"/>
      <c r="AA64" s="109"/>
      <c r="AB64" s="102"/>
    </row>
    <row r="65" spans="1:28" s="35" customFormat="1" ht="22.15" customHeight="1" x14ac:dyDescent="0.25">
      <c r="A65" s="31" t="str">
        <f t="shared" si="6"/>
        <v>SUMA</v>
      </c>
      <c r="B65" s="41">
        <v>2564</v>
      </c>
      <c r="C65" s="41">
        <v>3634</v>
      </c>
      <c r="D65" s="51">
        <v>-0.28999999999999998</v>
      </c>
      <c r="E65" s="41">
        <v>8237</v>
      </c>
      <c r="F65" s="41">
        <v>9514</v>
      </c>
      <c r="G65" s="51">
        <v>-0.13</v>
      </c>
      <c r="H65" s="33"/>
      <c r="I65" s="33"/>
      <c r="J65" s="34"/>
      <c r="T65" s="133" t="s">
        <v>103</v>
      </c>
      <c r="U65" s="133" t="s">
        <v>104</v>
      </c>
      <c r="V65" s="105"/>
      <c r="W65" s="105"/>
      <c r="X65" s="109"/>
      <c r="Y65" s="105"/>
      <c r="Z65" s="105"/>
      <c r="AA65" s="109"/>
      <c r="AB65" s="102"/>
    </row>
    <row r="66" spans="1:28" s="35" customFormat="1" ht="22.15" customHeight="1" x14ac:dyDescent="0.25">
      <c r="A66" s="31" t="str">
        <f t="shared" si="6"/>
        <v>SUMA (w tym korekty konsolidacyjne)</v>
      </c>
      <c r="B66" s="41">
        <v>2555</v>
      </c>
      <c r="C66" s="41">
        <v>3613</v>
      </c>
      <c r="D66" s="51">
        <v>-0.28999999999999998</v>
      </c>
      <c r="E66" s="41">
        <v>8152</v>
      </c>
      <c r="F66" s="41">
        <v>9450</v>
      </c>
      <c r="G66" s="51">
        <v>-0.14000000000000001</v>
      </c>
      <c r="H66" s="33"/>
      <c r="I66" s="33"/>
      <c r="J66" s="34"/>
      <c r="T66" s="133" t="s">
        <v>127</v>
      </c>
      <c r="U66" s="133" t="s">
        <v>128</v>
      </c>
      <c r="V66" s="105"/>
      <c r="W66" s="105"/>
      <c r="X66" s="109"/>
      <c r="Y66" s="105"/>
      <c r="Z66" s="105"/>
      <c r="AA66" s="109"/>
      <c r="AB66" s="102"/>
    </row>
    <row r="67" spans="1:28" s="11" customFormat="1" ht="22.15" customHeight="1" x14ac:dyDescent="0.25">
      <c r="A67" s="1"/>
      <c r="B67" s="5"/>
      <c r="C67" s="5"/>
      <c r="D67" s="5"/>
      <c r="E67" s="5"/>
      <c r="F67" s="5"/>
      <c r="G67" s="5"/>
      <c r="H67" s="9"/>
      <c r="I67" s="9"/>
      <c r="J67" s="10"/>
      <c r="T67" s="129"/>
      <c r="U67" s="129"/>
      <c r="V67" s="96"/>
      <c r="W67" s="96"/>
      <c r="X67" s="96"/>
      <c r="Y67" s="96"/>
      <c r="Z67" s="96"/>
      <c r="AA67" s="96"/>
      <c r="AB67" s="96"/>
    </row>
    <row r="68" spans="1:28" s="79" customFormat="1" ht="22.15" customHeight="1" thickBot="1" x14ac:dyDescent="0.3">
      <c r="A68" s="77" t="str">
        <f t="shared" ref="A68:A87" si="8">IF(B$1="ENGLISH",T68,U68)</f>
        <v>Przychody i koszty segmentu</v>
      </c>
      <c r="B68" s="78"/>
      <c r="C68" s="78"/>
      <c r="D68" s="78"/>
      <c r="E68" s="78"/>
      <c r="F68" s="78"/>
      <c r="G68" s="78"/>
      <c r="J68" s="80"/>
      <c r="T68" s="119" t="s">
        <v>129</v>
      </c>
      <c r="U68" s="119" t="s">
        <v>130</v>
      </c>
      <c r="V68" s="97"/>
      <c r="W68" s="97"/>
      <c r="X68" s="97"/>
      <c r="Y68" s="97"/>
      <c r="Z68" s="97"/>
      <c r="AA68" s="97"/>
      <c r="AB68" s="97"/>
    </row>
    <row r="69" spans="1:28" s="11" customFormat="1" ht="22.15" customHeight="1" thickTop="1" thickBot="1" x14ac:dyDescent="0.3">
      <c r="A69" s="52" t="str">
        <f t="shared" si="8"/>
        <v>Energetyka Konwencjonalna</v>
      </c>
      <c r="B69" s="53"/>
      <c r="C69" s="53"/>
      <c r="D69" s="53"/>
      <c r="E69" s="53"/>
      <c r="F69" s="53"/>
      <c r="G69" s="53"/>
      <c r="H69" s="9"/>
      <c r="I69" s="9"/>
      <c r="J69" s="10"/>
      <c r="T69" s="120" t="s">
        <v>131</v>
      </c>
      <c r="U69" s="120" t="s">
        <v>114</v>
      </c>
      <c r="V69" s="112"/>
      <c r="W69" s="112"/>
      <c r="X69" s="112"/>
      <c r="Y69" s="112"/>
      <c r="Z69" s="112"/>
      <c r="AA69" s="112"/>
      <c r="AB69" s="96"/>
    </row>
    <row r="70" spans="1:28" s="11" customFormat="1" ht="22.15" customHeight="1" thickTop="1" x14ac:dyDescent="0.25">
      <c r="A70" s="54" t="str">
        <f t="shared" si="8"/>
        <v>(mln PLN)</v>
      </c>
      <c r="B70" s="55" t="str">
        <f>B57</f>
        <v>IV kw. 2016</v>
      </c>
      <c r="C70" s="55" t="str">
        <f t="shared" ref="C70:G70" si="9">C57</f>
        <v>IV kw. 2015</v>
      </c>
      <c r="D70" s="55" t="str">
        <f t="shared" si="9"/>
        <v>r/r</v>
      </c>
      <c r="E70" s="55">
        <f t="shared" si="9"/>
        <v>2016</v>
      </c>
      <c r="F70" s="55">
        <f t="shared" si="9"/>
        <v>2015</v>
      </c>
      <c r="G70" s="55" t="str">
        <f t="shared" si="9"/>
        <v>r/r</v>
      </c>
      <c r="H70" s="9"/>
      <c r="I70" s="9"/>
      <c r="J70" s="10"/>
      <c r="T70" s="132" t="s">
        <v>9</v>
      </c>
      <c r="U70" s="132" t="s">
        <v>132</v>
      </c>
      <c r="V70" s="100"/>
      <c r="W70" s="100"/>
      <c r="X70" s="100"/>
      <c r="Y70" s="100"/>
      <c r="Z70" s="100"/>
      <c r="AA70" s="100"/>
      <c r="AB70" s="96"/>
    </row>
    <row r="71" spans="1:28" s="35" customFormat="1" ht="22.15" customHeight="1" x14ac:dyDescent="0.25">
      <c r="A71" s="37" t="str">
        <f t="shared" si="8"/>
        <v>Przychody ze sprzedaży, w tym:</v>
      </c>
      <c r="B71" s="39">
        <v>3207</v>
      </c>
      <c r="C71" s="39">
        <v>3237</v>
      </c>
      <c r="D71" s="50">
        <v>-0.01</v>
      </c>
      <c r="E71" s="39">
        <v>11738</v>
      </c>
      <c r="F71" s="39">
        <v>12715</v>
      </c>
      <c r="G71" s="50">
        <v>-0.08</v>
      </c>
      <c r="H71" s="33"/>
      <c r="I71" s="33"/>
      <c r="J71" s="34"/>
      <c r="T71" s="134" t="s">
        <v>133</v>
      </c>
      <c r="U71" s="134" t="s">
        <v>134</v>
      </c>
      <c r="V71" s="104"/>
      <c r="W71" s="104"/>
      <c r="X71" s="110"/>
      <c r="Y71" s="104"/>
      <c r="Z71" s="104"/>
      <c r="AA71" s="110"/>
      <c r="AB71" s="102"/>
    </row>
    <row r="72" spans="1:28" s="35" customFormat="1" ht="22.15" customHeight="1" x14ac:dyDescent="0.25">
      <c r="A72" s="31" t="str">
        <f t="shared" si="8"/>
        <v>Przychody ze sprzedaży energii elektrycznej</v>
      </c>
      <c r="B72" s="41">
        <v>2582</v>
      </c>
      <c r="C72" s="41">
        <v>2632</v>
      </c>
      <c r="D72" s="48">
        <v>-0.02</v>
      </c>
      <c r="E72" s="41">
        <v>9800</v>
      </c>
      <c r="F72" s="41">
        <v>10575</v>
      </c>
      <c r="G72" s="48">
        <v>-7.0000000000000007E-2</v>
      </c>
      <c r="H72" s="33"/>
      <c r="I72" s="33"/>
      <c r="J72" s="34"/>
      <c r="T72" s="133" t="s">
        <v>135</v>
      </c>
      <c r="U72" s="133" t="s">
        <v>136</v>
      </c>
      <c r="V72" s="105"/>
      <c r="W72" s="105"/>
      <c r="X72" s="109"/>
      <c r="Y72" s="105"/>
      <c r="Z72" s="105"/>
      <c r="AA72" s="109"/>
      <c r="AB72" s="102"/>
    </row>
    <row r="73" spans="1:28" s="35" customFormat="1" ht="22.15" customHeight="1" x14ac:dyDescent="0.25">
      <c r="A73" s="31" t="str">
        <f t="shared" si="8"/>
        <v>Rekompensaty z tytułu rozwiązania KDT</v>
      </c>
      <c r="B73" s="32">
        <v>136</v>
      </c>
      <c r="C73" s="32">
        <v>103</v>
      </c>
      <c r="D73" s="47">
        <v>0.32</v>
      </c>
      <c r="E73" s="32">
        <v>520</v>
      </c>
      <c r="F73" s="32">
        <v>546</v>
      </c>
      <c r="G73" s="48">
        <v>-0.05</v>
      </c>
      <c r="H73" s="33"/>
      <c r="I73" s="33"/>
      <c r="J73" s="34"/>
      <c r="T73" s="133" t="s">
        <v>56</v>
      </c>
      <c r="U73" s="133" t="s">
        <v>137</v>
      </c>
      <c r="V73" s="101"/>
      <c r="W73" s="101"/>
      <c r="X73" s="109"/>
      <c r="Y73" s="101"/>
      <c r="Z73" s="101"/>
      <c r="AA73" s="109"/>
      <c r="AB73" s="102"/>
    </row>
    <row r="74" spans="1:28" s="35" customFormat="1" ht="22.15" customHeight="1" x14ac:dyDescent="0.25">
      <c r="A74" s="31" t="str">
        <f t="shared" si="8"/>
        <v>Przychody ze sprzedaży ciepła</v>
      </c>
      <c r="B74" s="32">
        <v>245</v>
      </c>
      <c r="C74" s="32">
        <v>228</v>
      </c>
      <c r="D74" s="47">
        <v>7.0000000000000007E-2</v>
      </c>
      <c r="E74" s="32">
        <v>720</v>
      </c>
      <c r="F74" s="32">
        <v>710</v>
      </c>
      <c r="G74" s="47">
        <v>0.01</v>
      </c>
      <c r="H74" s="33"/>
      <c r="I74" s="33"/>
      <c r="J74" s="34"/>
      <c r="T74" s="133" t="s">
        <v>138</v>
      </c>
      <c r="U74" s="133" t="s">
        <v>139</v>
      </c>
      <c r="V74" s="101"/>
      <c r="W74" s="101"/>
      <c r="X74" s="109"/>
      <c r="Y74" s="101"/>
      <c r="Z74" s="101"/>
      <c r="AA74" s="109"/>
      <c r="AB74" s="102"/>
    </row>
    <row r="75" spans="1:28" s="35" customFormat="1" ht="22.15" customHeight="1" x14ac:dyDescent="0.25">
      <c r="A75" s="31" t="str">
        <f t="shared" si="8"/>
        <v>Przychody ze sprzedaży świadectw pochodzenia</v>
      </c>
      <c r="B75" s="32">
        <v>114</v>
      </c>
      <c r="C75" s="32">
        <v>141</v>
      </c>
      <c r="D75" s="48">
        <v>-0.19</v>
      </c>
      <c r="E75" s="32">
        <v>227</v>
      </c>
      <c r="F75" s="32">
        <v>411</v>
      </c>
      <c r="G75" s="48">
        <v>-0.45</v>
      </c>
      <c r="H75" s="33"/>
      <c r="I75" s="33"/>
      <c r="J75" s="34"/>
      <c r="T75" s="133" t="s">
        <v>140</v>
      </c>
      <c r="U75" s="133" t="s">
        <v>141</v>
      </c>
      <c r="V75" s="101"/>
      <c r="W75" s="101"/>
      <c r="X75" s="109"/>
      <c r="Y75" s="101"/>
      <c r="Z75" s="101"/>
      <c r="AA75" s="109"/>
      <c r="AB75" s="102"/>
    </row>
    <row r="76" spans="1:28" s="35" customFormat="1" ht="22.15" customHeight="1" x14ac:dyDescent="0.25">
      <c r="A76" s="37" t="str">
        <f t="shared" si="8"/>
        <v>Koszty rodzajowe, w tym:</v>
      </c>
      <c r="B76" s="39">
        <v>2637</v>
      </c>
      <c r="C76" s="39">
        <v>2571</v>
      </c>
      <c r="D76" s="49">
        <v>0.03</v>
      </c>
      <c r="E76" s="39">
        <v>9910</v>
      </c>
      <c r="F76" s="39">
        <v>18975</v>
      </c>
      <c r="G76" s="50">
        <v>-0.48</v>
      </c>
      <c r="H76" s="33"/>
      <c r="I76" s="33"/>
      <c r="J76" s="34"/>
      <c r="T76" s="134" t="s">
        <v>142</v>
      </c>
      <c r="U76" s="134" t="s">
        <v>143</v>
      </c>
      <c r="V76" s="104"/>
      <c r="W76" s="104"/>
      <c r="X76" s="110"/>
      <c r="Y76" s="104"/>
      <c r="Z76" s="104"/>
      <c r="AA76" s="110"/>
      <c r="AB76" s="102"/>
    </row>
    <row r="77" spans="1:28" s="35" customFormat="1" ht="22.15" customHeight="1" x14ac:dyDescent="0.25">
      <c r="A77" s="31" t="str">
        <f t="shared" si="8"/>
        <v>Amortyzacja</v>
      </c>
      <c r="B77" s="32">
        <v>483</v>
      </c>
      <c r="C77" s="32">
        <v>388</v>
      </c>
      <c r="D77" s="47">
        <v>0.24</v>
      </c>
      <c r="E77" s="41">
        <v>1607</v>
      </c>
      <c r="F77" s="41">
        <v>10597</v>
      </c>
      <c r="G77" s="48">
        <v>-0.85</v>
      </c>
      <c r="H77" s="33"/>
      <c r="I77" s="33"/>
      <c r="J77" s="34"/>
      <c r="T77" s="133" t="s">
        <v>144</v>
      </c>
      <c r="U77" s="133" t="s">
        <v>145</v>
      </c>
      <c r="V77" s="101"/>
      <c r="W77" s="101"/>
      <c r="X77" s="109"/>
      <c r="Y77" s="105"/>
      <c r="Z77" s="105"/>
      <c r="AA77" s="109"/>
      <c r="AB77" s="102"/>
    </row>
    <row r="78" spans="1:28" s="35" customFormat="1" ht="22.15" customHeight="1" x14ac:dyDescent="0.25">
      <c r="A78" s="31" t="str">
        <f t="shared" si="8"/>
        <v>Zużycie materiałów</v>
      </c>
      <c r="B78" s="32">
        <v>669</v>
      </c>
      <c r="C78" s="32">
        <v>819</v>
      </c>
      <c r="D78" s="48">
        <v>-0.18</v>
      </c>
      <c r="E78" s="41">
        <v>2575</v>
      </c>
      <c r="F78" s="41">
        <v>3000</v>
      </c>
      <c r="G78" s="48">
        <v>-0.14000000000000001</v>
      </c>
      <c r="H78" s="33"/>
      <c r="I78" s="33"/>
      <c r="J78" s="34"/>
      <c r="T78" s="133" t="s">
        <v>146</v>
      </c>
      <c r="U78" s="133" t="s">
        <v>147</v>
      </c>
      <c r="V78" s="101"/>
      <c r="W78" s="101"/>
      <c r="X78" s="109"/>
      <c r="Y78" s="105"/>
      <c r="Z78" s="105"/>
      <c r="AA78" s="109"/>
      <c r="AB78" s="102"/>
    </row>
    <row r="79" spans="1:28" s="35" customFormat="1" ht="22.15" customHeight="1" x14ac:dyDescent="0.25">
      <c r="A79" s="31" t="str">
        <f t="shared" si="8"/>
        <v>Zużycie energii</v>
      </c>
      <c r="B79" s="32">
        <v>8</v>
      </c>
      <c r="C79" s="32">
        <v>8</v>
      </c>
      <c r="D79" s="56">
        <v>0</v>
      </c>
      <c r="E79" s="32">
        <v>27</v>
      </c>
      <c r="F79" s="32">
        <v>31</v>
      </c>
      <c r="G79" s="48">
        <v>-0.13</v>
      </c>
      <c r="H79" s="33"/>
      <c r="I79" s="33"/>
      <c r="J79" s="34"/>
      <c r="T79" s="133" t="s">
        <v>148</v>
      </c>
      <c r="U79" s="133" t="s">
        <v>149</v>
      </c>
      <c r="V79" s="101"/>
      <c r="W79" s="101"/>
      <c r="X79" s="109"/>
      <c r="Y79" s="101"/>
      <c r="Z79" s="101"/>
      <c r="AA79" s="109"/>
      <c r="AB79" s="102"/>
    </row>
    <row r="80" spans="1:28" s="35" customFormat="1" ht="22.15" customHeight="1" x14ac:dyDescent="0.25">
      <c r="A80" s="31" t="str">
        <f t="shared" si="8"/>
        <v>Usługi obce</v>
      </c>
      <c r="B80" s="32">
        <v>322</v>
      </c>
      <c r="C80" s="32">
        <v>318</v>
      </c>
      <c r="D80" s="47">
        <v>0.01</v>
      </c>
      <c r="E80" s="41">
        <v>1099</v>
      </c>
      <c r="F80" s="41">
        <v>1116</v>
      </c>
      <c r="G80" s="48">
        <v>-0.02</v>
      </c>
      <c r="H80" s="33"/>
      <c r="I80" s="33"/>
      <c r="J80" s="34"/>
      <c r="T80" s="133" t="s">
        <v>150</v>
      </c>
      <c r="U80" s="133" t="s">
        <v>151</v>
      </c>
      <c r="V80" s="101"/>
      <c r="W80" s="101"/>
      <c r="X80" s="109"/>
      <c r="Y80" s="105"/>
      <c r="Z80" s="105"/>
      <c r="AA80" s="109"/>
      <c r="AB80" s="102"/>
    </row>
    <row r="81" spans="1:28" s="35" customFormat="1" ht="22.15" customHeight="1" x14ac:dyDescent="0.25">
      <c r="A81" s="31" t="str">
        <f t="shared" si="8"/>
        <v>Podatki i opłaty</v>
      </c>
      <c r="B81" s="32">
        <v>506</v>
      </c>
      <c r="C81" s="32">
        <v>383</v>
      </c>
      <c r="D81" s="47">
        <v>0.32</v>
      </c>
      <c r="E81" s="41">
        <v>1866</v>
      </c>
      <c r="F81" s="41">
        <v>1501</v>
      </c>
      <c r="G81" s="47">
        <v>0.24</v>
      </c>
      <c r="H81" s="33"/>
      <c r="I81" s="33"/>
      <c r="J81" s="34"/>
      <c r="T81" s="133" t="s">
        <v>152</v>
      </c>
      <c r="U81" s="133" t="s">
        <v>153</v>
      </c>
      <c r="V81" s="101"/>
      <c r="W81" s="101"/>
      <c r="X81" s="109"/>
      <c r="Y81" s="105"/>
      <c r="Z81" s="105"/>
      <c r="AA81" s="109"/>
      <c r="AB81" s="102"/>
    </row>
    <row r="82" spans="1:28" s="35" customFormat="1" ht="22.15" customHeight="1" x14ac:dyDescent="0.25">
      <c r="A82" s="31" t="str">
        <f t="shared" si="8"/>
        <v>Koszty osobowe</v>
      </c>
      <c r="B82" s="32">
        <v>615</v>
      </c>
      <c r="C82" s="32">
        <v>615</v>
      </c>
      <c r="D82" s="56">
        <v>0</v>
      </c>
      <c r="E82" s="41">
        <v>2608</v>
      </c>
      <c r="F82" s="41">
        <v>2574</v>
      </c>
      <c r="G82" s="47">
        <v>0.01</v>
      </c>
      <c r="H82" s="33"/>
      <c r="I82" s="33"/>
      <c r="J82" s="34"/>
      <c r="T82" s="133" t="s">
        <v>154</v>
      </c>
      <c r="U82" s="133" t="s">
        <v>155</v>
      </c>
      <c r="V82" s="101"/>
      <c r="W82" s="101"/>
      <c r="X82" s="109"/>
      <c r="Y82" s="105"/>
      <c r="Z82" s="105"/>
      <c r="AA82" s="109"/>
      <c r="AB82" s="102"/>
    </row>
    <row r="83" spans="1:28" s="35" customFormat="1" ht="22.15" customHeight="1" x14ac:dyDescent="0.25">
      <c r="A83" s="31" t="str">
        <f t="shared" si="8"/>
        <v>Pozostałe koszty</v>
      </c>
      <c r="B83" s="32">
        <v>34</v>
      </c>
      <c r="C83" s="32">
        <v>41</v>
      </c>
      <c r="D83" s="48">
        <v>-0.17</v>
      </c>
      <c r="E83" s="32">
        <v>128</v>
      </c>
      <c r="F83" s="32">
        <v>156</v>
      </c>
      <c r="G83" s="48">
        <v>-0.18</v>
      </c>
      <c r="H83" s="33"/>
      <c r="I83" s="33"/>
      <c r="J83" s="34"/>
      <c r="T83" s="133" t="s">
        <v>156</v>
      </c>
      <c r="U83" s="133" t="s">
        <v>157</v>
      </c>
      <c r="V83" s="101"/>
      <c r="W83" s="101"/>
      <c r="X83" s="109"/>
      <c r="Y83" s="101"/>
      <c r="Z83" s="101"/>
      <c r="AA83" s="109"/>
      <c r="AB83" s="102"/>
    </row>
    <row r="84" spans="1:28" s="35" customFormat="1" ht="22.15" customHeight="1" x14ac:dyDescent="0.25">
      <c r="A84" s="31" t="str">
        <f t="shared" si="8"/>
        <v>Koszt wytworzenia sprzedanych produktów</v>
      </c>
      <c r="B84" s="41">
        <v>2199</v>
      </c>
      <c r="C84" s="41">
        <v>1927</v>
      </c>
      <c r="D84" s="47">
        <v>0.14000000000000001</v>
      </c>
      <c r="E84" s="41">
        <v>8086</v>
      </c>
      <c r="F84" s="41">
        <v>16610</v>
      </c>
      <c r="G84" s="48">
        <v>-0.51</v>
      </c>
      <c r="H84" s="33"/>
      <c r="I84" s="33"/>
      <c r="J84" s="34"/>
      <c r="T84" s="133" t="s">
        <v>158</v>
      </c>
      <c r="U84" s="133" t="s">
        <v>159</v>
      </c>
      <c r="V84" s="105"/>
      <c r="W84" s="105"/>
      <c r="X84" s="109"/>
      <c r="Y84" s="105"/>
      <c r="Z84" s="105"/>
      <c r="AA84" s="109"/>
      <c r="AB84" s="102"/>
    </row>
    <row r="85" spans="1:28" s="35" customFormat="1" ht="22.15" customHeight="1" x14ac:dyDescent="0.25">
      <c r="A85" s="31" t="str">
        <f t="shared" si="8"/>
        <v>Koszt własny sprzedaży</v>
      </c>
      <c r="B85" s="41">
        <v>2413</v>
      </c>
      <c r="C85" s="41">
        <v>2224</v>
      </c>
      <c r="D85" s="47">
        <v>0.08</v>
      </c>
      <c r="E85" s="41">
        <v>9077</v>
      </c>
      <c r="F85" s="41">
        <v>17706</v>
      </c>
      <c r="G85" s="48">
        <v>-0.49</v>
      </c>
      <c r="H85" s="33"/>
      <c r="I85" s="33"/>
      <c r="J85" s="34"/>
      <c r="T85" s="133" t="s">
        <v>160</v>
      </c>
      <c r="U85" s="133" t="s">
        <v>161</v>
      </c>
      <c r="V85" s="105"/>
      <c r="W85" s="105"/>
      <c r="X85" s="109"/>
      <c r="Y85" s="105"/>
      <c r="Z85" s="105"/>
      <c r="AA85" s="109"/>
      <c r="AB85" s="102"/>
    </row>
    <row r="86" spans="1:28" s="35" customFormat="1" ht="22.15" customHeight="1" x14ac:dyDescent="0.25">
      <c r="A86" s="31" t="str">
        <f t="shared" si="8"/>
        <v>EBIT</v>
      </c>
      <c r="B86" s="41">
        <v>1275</v>
      </c>
      <c r="C86" s="32">
        <v>739</v>
      </c>
      <c r="D86" s="47">
        <v>0.73</v>
      </c>
      <c r="E86" s="41">
        <v>2691</v>
      </c>
      <c r="F86" s="41">
        <v>-5732</v>
      </c>
      <c r="G86" s="32" t="s">
        <v>23</v>
      </c>
      <c r="H86" s="33"/>
      <c r="I86" s="33"/>
      <c r="J86" s="34"/>
      <c r="T86" s="133" t="s">
        <v>24</v>
      </c>
      <c r="U86" s="133" t="s">
        <v>24</v>
      </c>
      <c r="V86" s="105"/>
      <c r="W86" s="101"/>
      <c r="X86" s="109"/>
      <c r="Y86" s="105"/>
      <c r="Z86" s="105"/>
      <c r="AA86" s="101"/>
      <c r="AB86" s="102"/>
    </row>
    <row r="87" spans="1:28" s="35" customFormat="1" ht="22.15" customHeight="1" x14ac:dyDescent="0.25">
      <c r="A87" s="31" t="str">
        <f t="shared" si="8"/>
        <v>EBITDA</v>
      </c>
      <c r="B87" s="41">
        <v>1735</v>
      </c>
      <c r="C87" s="41">
        <v>1113</v>
      </c>
      <c r="D87" s="47">
        <v>0.56000000000000005</v>
      </c>
      <c r="E87" s="41">
        <v>4182</v>
      </c>
      <c r="F87" s="41">
        <v>4698</v>
      </c>
      <c r="G87" s="48">
        <v>-0.11</v>
      </c>
      <c r="H87" s="33"/>
      <c r="I87" s="33"/>
      <c r="J87" s="34"/>
      <c r="T87" s="133" t="s">
        <v>20</v>
      </c>
      <c r="U87" s="133" t="s">
        <v>20</v>
      </c>
      <c r="V87" s="105"/>
      <c r="W87" s="105"/>
      <c r="X87" s="109"/>
      <c r="Y87" s="105"/>
      <c r="Z87" s="105"/>
      <c r="AA87" s="109"/>
      <c r="AB87" s="102"/>
    </row>
    <row r="88" spans="1:28" s="35" customFormat="1" ht="22.15" customHeight="1" x14ac:dyDescent="0.25">
      <c r="A88" s="46"/>
      <c r="B88" s="8"/>
      <c r="C88" s="8"/>
      <c r="D88" s="8"/>
      <c r="E88" s="8"/>
      <c r="F88" s="8"/>
      <c r="G88" s="8"/>
      <c r="H88" s="33"/>
      <c r="I88" s="33"/>
      <c r="J88" s="34"/>
      <c r="T88" s="139"/>
      <c r="U88" s="139"/>
      <c r="V88" s="102"/>
      <c r="W88" s="102"/>
      <c r="X88" s="102"/>
      <c r="Y88" s="102"/>
      <c r="Z88" s="102"/>
      <c r="AA88" s="102"/>
      <c r="AB88" s="102"/>
    </row>
    <row r="89" spans="1:28" s="35" customFormat="1" ht="22.15" customHeight="1" thickBot="1" x14ac:dyDescent="0.3">
      <c r="A89" s="12" t="str">
        <f t="shared" ref="A89:A105" si="10">IF(B$1="ENGLISH",T89,U89)</f>
        <v>Energetyka Odnawialna</v>
      </c>
      <c r="B89" s="13"/>
      <c r="C89" s="13"/>
      <c r="D89" s="13"/>
      <c r="E89" s="13"/>
      <c r="F89" s="13"/>
      <c r="G89" s="13"/>
      <c r="H89" s="33"/>
      <c r="I89" s="33"/>
      <c r="J89" s="34"/>
      <c r="T89" s="134" t="s">
        <v>162</v>
      </c>
      <c r="U89" s="134" t="s">
        <v>163</v>
      </c>
      <c r="V89" s="106"/>
      <c r="W89" s="106"/>
      <c r="X89" s="106"/>
      <c r="Y89" s="106"/>
      <c r="Z89" s="106"/>
      <c r="AA89" s="106"/>
      <c r="AB89" s="102"/>
    </row>
    <row r="90" spans="1:28" s="11" customFormat="1" ht="22.15" customHeight="1" thickTop="1" x14ac:dyDescent="0.25">
      <c r="A90" s="29" t="str">
        <f t="shared" si="10"/>
        <v xml:space="preserve"> (mln PLN)</v>
      </c>
      <c r="B90" s="30" t="str">
        <f>B70</f>
        <v>IV kw. 2016</v>
      </c>
      <c r="C90" s="30" t="str">
        <f t="shared" ref="C90:G90" si="11">C70</f>
        <v>IV kw. 2015</v>
      </c>
      <c r="D90" s="30" t="str">
        <f t="shared" si="11"/>
        <v>r/r</v>
      </c>
      <c r="E90" s="30">
        <f t="shared" si="11"/>
        <v>2016</v>
      </c>
      <c r="F90" s="30">
        <f t="shared" si="11"/>
        <v>2015</v>
      </c>
      <c r="G90" s="30" t="str">
        <f t="shared" si="11"/>
        <v>r/r</v>
      </c>
      <c r="H90" s="9"/>
      <c r="I90" s="9"/>
      <c r="J90" s="10"/>
      <c r="T90" s="132" t="s">
        <v>9</v>
      </c>
      <c r="U90" s="141" t="s">
        <v>164</v>
      </c>
      <c r="V90" s="98"/>
      <c r="W90" s="98"/>
      <c r="X90" s="98"/>
      <c r="Y90" s="98"/>
      <c r="Z90" s="98"/>
      <c r="AA90" s="98"/>
      <c r="AB90" s="96"/>
    </row>
    <row r="91" spans="1:28" s="35" customFormat="1" ht="22.15" customHeight="1" x14ac:dyDescent="0.25">
      <c r="A91" s="37" t="str">
        <f t="shared" si="10"/>
        <v>Przychody ze sprzedaży, w tym:</v>
      </c>
      <c r="B91" s="38">
        <v>221</v>
      </c>
      <c r="C91" s="38">
        <v>215</v>
      </c>
      <c r="D91" s="49">
        <v>0.02</v>
      </c>
      <c r="E91" s="38">
        <v>717</v>
      </c>
      <c r="F91" s="38">
        <v>761</v>
      </c>
      <c r="G91" s="50">
        <v>-0.06</v>
      </c>
      <c r="H91" s="33"/>
      <c r="I91" s="33"/>
      <c r="J91" s="34"/>
      <c r="T91" s="134" t="s">
        <v>133</v>
      </c>
      <c r="U91" s="134" t="s">
        <v>134</v>
      </c>
      <c r="V91" s="103"/>
      <c r="W91" s="103"/>
      <c r="X91" s="110"/>
      <c r="Y91" s="103"/>
      <c r="Z91" s="103"/>
      <c r="AA91" s="110"/>
      <c r="AB91" s="102"/>
    </row>
    <row r="92" spans="1:28" s="35" customFormat="1" ht="22.15" customHeight="1" x14ac:dyDescent="0.25">
      <c r="A92" s="31" t="str">
        <f t="shared" si="10"/>
        <v>Przychody ze sprzedaży energii elektrycznej</v>
      </c>
      <c r="B92" s="32">
        <v>118</v>
      </c>
      <c r="C92" s="32">
        <v>97</v>
      </c>
      <c r="D92" s="47">
        <v>0.22</v>
      </c>
      <c r="E92" s="32">
        <v>358</v>
      </c>
      <c r="F92" s="32">
        <v>337</v>
      </c>
      <c r="G92" s="47">
        <v>0.06</v>
      </c>
      <c r="H92" s="33"/>
      <c r="I92" s="33"/>
      <c r="J92" s="34"/>
      <c r="T92" s="133" t="s">
        <v>135</v>
      </c>
      <c r="U92" s="133" t="s">
        <v>136</v>
      </c>
      <c r="V92" s="101"/>
      <c r="W92" s="101"/>
      <c r="X92" s="109"/>
      <c r="Y92" s="101"/>
      <c r="Z92" s="101"/>
      <c r="AA92" s="109"/>
      <c r="AB92" s="102"/>
    </row>
    <row r="93" spans="1:28" s="35" customFormat="1" ht="22.15" customHeight="1" x14ac:dyDescent="0.25">
      <c r="A93" s="31" t="str">
        <f t="shared" si="10"/>
        <v>Przychody ze sprzedaży świadectw pochodzenia</v>
      </c>
      <c r="B93" s="32">
        <v>33</v>
      </c>
      <c r="C93" s="32">
        <v>51</v>
      </c>
      <c r="D93" s="48">
        <v>-0.35</v>
      </c>
      <c r="E93" s="32">
        <v>104</v>
      </c>
      <c r="F93" s="32">
        <v>172</v>
      </c>
      <c r="G93" s="48">
        <v>-0.4</v>
      </c>
      <c r="H93" s="33"/>
      <c r="I93" s="33"/>
      <c r="J93" s="34"/>
      <c r="T93" s="133" t="s">
        <v>140</v>
      </c>
      <c r="U93" s="133" t="s">
        <v>141</v>
      </c>
      <c r="V93" s="101"/>
      <c r="W93" s="101"/>
      <c r="X93" s="109"/>
      <c r="Y93" s="101"/>
      <c r="Z93" s="101"/>
      <c r="AA93" s="109"/>
      <c r="AB93" s="102"/>
    </row>
    <row r="94" spans="1:28" s="35" customFormat="1" ht="22.15" customHeight="1" x14ac:dyDescent="0.25">
      <c r="A94" s="37" t="str">
        <f t="shared" si="10"/>
        <v>Koszty rodzajowe, w tym:</v>
      </c>
      <c r="B94" s="38">
        <v>251</v>
      </c>
      <c r="C94" s="38">
        <v>217</v>
      </c>
      <c r="D94" s="49">
        <v>0.16</v>
      </c>
      <c r="E94" s="39">
        <v>1507</v>
      </c>
      <c r="F94" s="38">
        <v>666</v>
      </c>
      <c r="G94" s="49">
        <v>1.26</v>
      </c>
      <c r="H94" s="33"/>
      <c r="I94" s="33"/>
      <c r="J94" s="34"/>
      <c r="T94" s="134" t="s">
        <v>142</v>
      </c>
      <c r="U94" s="134" t="s">
        <v>143</v>
      </c>
      <c r="V94" s="103"/>
      <c r="W94" s="103"/>
      <c r="X94" s="110"/>
      <c r="Y94" s="104"/>
      <c r="Z94" s="103"/>
      <c r="AA94" s="110"/>
      <c r="AB94" s="102"/>
    </row>
    <row r="95" spans="1:28" s="35" customFormat="1" ht="22.15" customHeight="1" x14ac:dyDescent="0.25">
      <c r="A95" s="31" t="str">
        <f t="shared" si="10"/>
        <v>Amortyzacja</v>
      </c>
      <c r="B95" s="32">
        <v>146</v>
      </c>
      <c r="C95" s="32">
        <v>111</v>
      </c>
      <c r="D95" s="47">
        <v>0.32</v>
      </c>
      <c r="E95" s="41">
        <v>1135</v>
      </c>
      <c r="F95" s="32">
        <v>284</v>
      </c>
      <c r="G95" s="47">
        <v>3</v>
      </c>
      <c r="H95" s="33"/>
      <c r="I95" s="33"/>
      <c r="J95" s="34"/>
      <c r="T95" s="133" t="s">
        <v>144</v>
      </c>
      <c r="U95" s="133" t="s">
        <v>145</v>
      </c>
      <c r="V95" s="101"/>
      <c r="W95" s="101"/>
      <c r="X95" s="109"/>
      <c r="Y95" s="105"/>
      <c r="Z95" s="101"/>
      <c r="AA95" s="109"/>
      <c r="AB95" s="102"/>
    </row>
    <row r="96" spans="1:28" s="35" customFormat="1" ht="22.15" customHeight="1" x14ac:dyDescent="0.25">
      <c r="A96" s="31" t="str">
        <f t="shared" si="10"/>
        <v>Zużycie materiałów</v>
      </c>
      <c r="B96" s="32">
        <v>2</v>
      </c>
      <c r="C96" s="32">
        <v>1</v>
      </c>
      <c r="D96" s="47">
        <v>1</v>
      </c>
      <c r="E96" s="32">
        <v>6</v>
      </c>
      <c r="F96" s="32">
        <v>6</v>
      </c>
      <c r="G96" s="56">
        <v>0</v>
      </c>
      <c r="H96" s="33"/>
      <c r="I96" s="33"/>
      <c r="J96" s="34"/>
      <c r="T96" s="133" t="s">
        <v>165</v>
      </c>
      <c r="U96" s="133" t="s">
        <v>147</v>
      </c>
      <c r="V96" s="101"/>
      <c r="W96" s="101"/>
      <c r="X96" s="109"/>
      <c r="Y96" s="101"/>
      <c r="Z96" s="101"/>
      <c r="AA96" s="109"/>
      <c r="AB96" s="102"/>
    </row>
    <row r="97" spans="1:28" s="35" customFormat="1" ht="22.15" customHeight="1" x14ac:dyDescent="0.25">
      <c r="A97" s="31" t="str">
        <f t="shared" si="10"/>
        <v>Zużycie energii</v>
      </c>
      <c r="B97" s="32">
        <v>31</v>
      </c>
      <c r="C97" s="32">
        <v>39</v>
      </c>
      <c r="D97" s="48">
        <v>-0.21</v>
      </c>
      <c r="E97" s="32">
        <v>111</v>
      </c>
      <c r="F97" s="32">
        <v>133</v>
      </c>
      <c r="G97" s="48">
        <v>-0.17</v>
      </c>
      <c r="H97" s="33"/>
      <c r="I97" s="33"/>
      <c r="J97" s="34"/>
      <c r="T97" s="133" t="s">
        <v>148</v>
      </c>
      <c r="U97" s="133" t="s">
        <v>149</v>
      </c>
      <c r="V97" s="101"/>
      <c r="W97" s="101"/>
      <c r="X97" s="109"/>
      <c r="Y97" s="101"/>
      <c r="Z97" s="101"/>
      <c r="AA97" s="109"/>
      <c r="AB97" s="102"/>
    </row>
    <row r="98" spans="1:28" s="35" customFormat="1" ht="22.15" customHeight="1" x14ac:dyDescent="0.25">
      <c r="A98" s="31" t="str">
        <f t="shared" si="10"/>
        <v>Usługi obce</v>
      </c>
      <c r="B98" s="32">
        <v>30</v>
      </c>
      <c r="C98" s="32">
        <v>28</v>
      </c>
      <c r="D98" s="47">
        <v>7.0000000000000007E-2</v>
      </c>
      <c r="E98" s="32">
        <v>105</v>
      </c>
      <c r="F98" s="32">
        <v>92</v>
      </c>
      <c r="G98" s="47">
        <v>0.14000000000000001</v>
      </c>
      <c r="H98" s="33"/>
      <c r="I98" s="33"/>
      <c r="J98" s="34"/>
      <c r="T98" s="133" t="s">
        <v>150</v>
      </c>
      <c r="U98" s="133" t="s">
        <v>151</v>
      </c>
      <c r="V98" s="101"/>
      <c r="W98" s="101"/>
      <c r="X98" s="109"/>
      <c r="Y98" s="101"/>
      <c r="Z98" s="101"/>
      <c r="AA98" s="109"/>
      <c r="AB98" s="102"/>
    </row>
    <row r="99" spans="1:28" s="35" customFormat="1" ht="22.15" customHeight="1" x14ac:dyDescent="0.25">
      <c r="A99" s="31" t="str">
        <f t="shared" si="10"/>
        <v>Podatki i opłaty</v>
      </c>
      <c r="B99" s="32">
        <v>20</v>
      </c>
      <c r="C99" s="32">
        <v>13</v>
      </c>
      <c r="D99" s="47">
        <v>0.54</v>
      </c>
      <c r="E99" s="32">
        <v>63</v>
      </c>
      <c r="F99" s="32">
        <v>52</v>
      </c>
      <c r="G99" s="47">
        <v>0.21</v>
      </c>
      <c r="H99" s="33"/>
      <c r="I99" s="33"/>
      <c r="J99" s="34"/>
      <c r="T99" s="133" t="s">
        <v>152</v>
      </c>
      <c r="U99" s="133" t="s">
        <v>153</v>
      </c>
      <c r="V99" s="101"/>
      <c r="W99" s="101"/>
      <c r="X99" s="109"/>
      <c r="Y99" s="101"/>
      <c r="Z99" s="101"/>
      <c r="AA99" s="109"/>
      <c r="AB99" s="102"/>
    </row>
    <row r="100" spans="1:28" s="35" customFormat="1" ht="22.15" customHeight="1" x14ac:dyDescent="0.25">
      <c r="A100" s="31" t="str">
        <f t="shared" si="10"/>
        <v>Koszty osobowe</v>
      </c>
      <c r="B100" s="32">
        <v>19</v>
      </c>
      <c r="C100" s="32">
        <v>21</v>
      </c>
      <c r="D100" s="48">
        <v>-0.1</v>
      </c>
      <c r="E100" s="32">
        <v>74</v>
      </c>
      <c r="F100" s="32">
        <v>83</v>
      </c>
      <c r="G100" s="48">
        <v>-0.11</v>
      </c>
      <c r="H100" s="33"/>
      <c r="I100" s="33"/>
      <c r="J100" s="34"/>
      <c r="T100" s="133" t="s">
        <v>154</v>
      </c>
      <c r="U100" s="133" t="s">
        <v>155</v>
      </c>
      <c r="V100" s="101"/>
      <c r="W100" s="101"/>
      <c r="X100" s="109"/>
      <c r="Y100" s="101"/>
      <c r="Z100" s="101"/>
      <c r="AA100" s="109"/>
      <c r="AB100" s="102"/>
    </row>
    <row r="101" spans="1:28" s="35" customFormat="1" ht="22.15" customHeight="1" x14ac:dyDescent="0.25">
      <c r="A101" s="31" t="str">
        <f t="shared" si="10"/>
        <v>Pozostałe koszty</v>
      </c>
      <c r="B101" s="32">
        <v>3</v>
      </c>
      <c r="C101" s="32">
        <v>3</v>
      </c>
      <c r="D101" s="56">
        <v>0</v>
      </c>
      <c r="E101" s="32">
        <v>13</v>
      </c>
      <c r="F101" s="32">
        <v>15</v>
      </c>
      <c r="G101" s="48">
        <v>-0.13</v>
      </c>
      <c r="H101" s="33"/>
      <c r="I101" s="33"/>
      <c r="J101" s="34"/>
      <c r="T101" s="133" t="s">
        <v>156</v>
      </c>
      <c r="U101" s="133" t="s">
        <v>157</v>
      </c>
      <c r="V101" s="101"/>
      <c r="W101" s="101"/>
      <c r="X101" s="109"/>
      <c r="Y101" s="101"/>
      <c r="Z101" s="101"/>
      <c r="AA101" s="109"/>
      <c r="AB101" s="102"/>
    </row>
    <row r="102" spans="1:28" s="35" customFormat="1" ht="22.15" customHeight="1" x14ac:dyDescent="0.25">
      <c r="A102" s="31" t="str">
        <f t="shared" si="10"/>
        <v>Koszt wytworzenia sprzedanych produktów</v>
      </c>
      <c r="B102" s="32">
        <v>43</v>
      </c>
      <c r="C102" s="32">
        <v>195</v>
      </c>
      <c r="D102" s="48">
        <v>-0.78</v>
      </c>
      <c r="E102" s="41">
        <v>1212</v>
      </c>
      <c r="F102" s="32">
        <v>586</v>
      </c>
      <c r="G102" s="47">
        <v>1.07</v>
      </c>
      <c r="H102" s="33"/>
      <c r="I102" s="33"/>
      <c r="J102" s="34"/>
      <c r="T102" s="133" t="s">
        <v>158</v>
      </c>
      <c r="U102" s="133" t="s">
        <v>159</v>
      </c>
      <c r="V102" s="101"/>
      <c r="W102" s="101"/>
      <c r="X102" s="109"/>
      <c r="Y102" s="105"/>
      <c r="Z102" s="101"/>
      <c r="AA102" s="109"/>
      <c r="AB102" s="102"/>
    </row>
    <row r="103" spans="1:28" s="35" customFormat="1" ht="22.15" customHeight="1" x14ac:dyDescent="0.25">
      <c r="A103" s="31" t="str">
        <f t="shared" si="10"/>
        <v>Koszt własny sprzedaży</v>
      </c>
      <c r="B103" s="32">
        <v>44</v>
      </c>
      <c r="C103" s="32">
        <v>195</v>
      </c>
      <c r="D103" s="48">
        <v>-0.77</v>
      </c>
      <c r="E103" s="41">
        <v>1215</v>
      </c>
      <c r="F103" s="32">
        <v>586</v>
      </c>
      <c r="G103" s="47">
        <v>1.07</v>
      </c>
      <c r="H103" s="33"/>
      <c r="I103" s="33"/>
      <c r="J103" s="34"/>
      <c r="T103" s="133" t="s">
        <v>160</v>
      </c>
      <c r="U103" s="133" t="s">
        <v>161</v>
      </c>
      <c r="V103" s="101"/>
      <c r="W103" s="101"/>
      <c r="X103" s="109"/>
      <c r="Y103" s="105"/>
      <c r="Z103" s="101"/>
      <c r="AA103" s="109"/>
      <c r="AB103" s="102"/>
    </row>
    <row r="104" spans="1:28" s="35" customFormat="1" ht="22.15" customHeight="1" x14ac:dyDescent="0.25">
      <c r="A104" s="31" t="str">
        <f t="shared" si="10"/>
        <v>EBIT</v>
      </c>
      <c r="B104" s="32">
        <v>-37</v>
      </c>
      <c r="C104" s="32">
        <v>2</v>
      </c>
      <c r="D104" s="32" t="s">
        <v>166</v>
      </c>
      <c r="E104" s="32">
        <v>-770</v>
      </c>
      <c r="F104" s="32">
        <v>107</v>
      </c>
      <c r="G104" s="32" t="s">
        <v>23</v>
      </c>
      <c r="H104" s="33"/>
      <c r="I104" s="33"/>
      <c r="J104" s="34"/>
      <c r="T104" s="133" t="s">
        <v>24</v>
      </c>
      <c r="U104" s="133" t="s">
        <v>24</v>
      </c>
      <c r="V104" s="101"/>
      <c r="W104" s="101"/>
      <c r="X104" s="101"/>
      <c r="Y104" s="101"/>
      <c r="Z104" s="101"/>
      <c r="AA104" s="101"/>
      <c r="AB104" s="102"/>
    </row>
    <row r="105" spans="1:28" s="35" customFormat="1" ht="22.15" customHeight="1" x14ac:dyDescent="0.25">
      <c r="A105" s="31" t="str">
        <f t="shared" si="10"/>
        <v>EBITDA</v>
      </c>
      <c r="B105" s="32">
        <v>109</v>
      </c>
      <c r="C105" s="32">
        <v>113</v>
      </c>
      <c r="D105" s="48">
        <v>-0.04</v>
      </c>
      <c r="E105" s="32">
        <v>365</v>
      </c>
      <c r="F105" s="32">
        <v>391</v>
      </c>
      <c r="G105" s="48">
        <v>-7.0000000000000007E-2</v>
      </c>
      <c r="H105" s="33"/>
      <c r="I105" s="33"/>
      <c r="J105" s="34"/>
      <c r="T105" s="133" t="s">
        <v>20</v>
      </c>
      <c r="U105" s="133" t="s">
        <v>20</v>
      </c>
      <c r="V105" s="101"/>
      <c r="W105" s="101"/>
      <c r="X105" s="109"/>
      <c r="Y105" s="101"/>
      <c r="Z105" s="101"/>
      <c r="AA105" s="109"/>
      <c r="AB105" s="102"/>
    </row>
    <row r="106" spans="1:28" s="35" customFormat="1" ht="22.15" customHeight="1" x14ac:dyDescent="0.25">
      <c r="A106" s="46"/>
      <c r="B106" s="8"/>
      <c r="C106" s="8"/>
      <c r="D106" s="8"/>
      <c r="E106" s="8"/>
      <c r="F106" s="8"/>
      <c r="G106" s="8"/>
      <c r="H106" s="33"/>
      <c r="I106" s="33"/>
      <c r="J106" s="34"/>
      <c r="T106" s="139"/>
      <c r="U106" s="139"/>
      <c r="V106" s="102"/>
      <c r="W106" s="102"/>
      <c r="X106" s="102"/>
      <c r="Y106" s="102"/>
      <c r="Z106" s="102"/>
      <c r="AA106" s="102"/>
      <c r="AB106" s="102"/>
    </row>
    <row r="107" spans="1:28" s="35" customFormat="1" ht="22.15" customHeight="1" thickBot="1" x14ac:dyDescent="0.3">
      <c r="A107" s="12" t="str">
        <f t="shared" ref="A107:A123" si="12">IF(B$1="ENGLISH",T107,U107)</f>
        <v>Dystrybucja</v>
      </c>
      <c r="B107" s="13"/>
      <c r="C107" s="13"/>
      <c r="D107" s="13"/>
      <c r="E107" s="13"/>
      <c r="F107" s="13"/>
      <c r="G107" s="13"/>
      <c r="H107" s="33"/>
      <c r="I107" s="33"/>
      <c r="J107" s="34"/>
      <c r="T107" s="134" t="s">
        <v>167</v>
      </c>
      <c r="U107" s="134" t="s">
        <v>168</v>
      </c>
      <c r="V107" s="106"/>
      <c r="W107" s="106"/>
      <c r="X107" s="106"/>
      <c r="Y107" s="106"/>
      <c r="Z107" s="106"/>
      <c r="AA107" s="106"/>
      <c r="AB107" s="102"/>
    </row>
    <row r="108" spans="1:28" s="11" customFormat="1" ht="22.15" customHeight="1" thickTop="1" x14ac:dyDescent="0.25">
      <c r="A108" s="29" t="str">
        <f t="shared" si="12"/>
        <v xml:space="preserve"> (mln PLN)</v>
      </c>
      <c r="B108" s="30" t="str">
        <f>B90</f>
        <v>IV kw. 2016</v>
      </c>
      <c r="C108" s="30" t="str">
        <f t="shared" ref="C108:G108" si="13">C90</f>
        <v>IV kw. 2015</v>
      </c>
      <c r="D108" s="30" t="str">
        <f t="shared" si="13"/>
        <v>r/r</v>
      </c>
      <c r="E108" s="30">
        <f t="shared" si="13"/>
        <v>2016</v>
      </c>
      <c r="F108" s="30">
        <f t="shared" si="13"/>
        <v>2015</v>
      </c>
      <c r="G108" s="30" t="str">
        <f t="shared" si="13"/>
        <v>r/r</v>
      </c>
      <c r="H108" s="9"/>
      <c r="I108" s="9"/>
      <c r="J108" s="10"/>
      <c r="T108" s="132" t="s">
        <v>9</v>
      </c>
      <c r="U108" s="141" t="s">
        <v>164</v>
      </c>
      <c r="V108" s="98"/>
      <c r="W108" s="98"/>
      <c r="X108" s="98"/>
      <c r="Y108" s="98"/>
      <c r="Z108" s="98"/>
      <c r="AA108" s="98"/>
      <c r="AB108" s="96"/>
    </row>
    <row r="109" spans="1:28" s="35" customFormat="1" ht="22.15" customHeight="1" x14ac:dyDescent="0.25">
      <c r="A109" s="37" t="str">
        <f t="shared" si="12"/>
        <v>Przychody ze sprzedaży, w tym:</v>
      </c>
      <c r="B109" s="39">
        <v>1552</v>
      </c>
      <c r="C109" s="39">
        <v>1602</v>
      </c>
      <c r="D109" s="50">
        <v>-0.03</v>
      </c>
      <c r="E109" s="39">
        <v>5918</v>
      </c>
      <c r="F109" s="39">
        <v>6083</v>
      </c>
      <c r="G109" s="50">
        <v>-0.03</v>
      </c>
      <c r="H109" s="33"/>
      <c r="I109" s="33"/>
      <c r="J109" s="34"/>
      <c r="T109" s="134" t="s">
        <v>133</v>
      </c>
      <c r="U109" s="134" t="s">
        <v>134</v>
      </c>
      <c r="V109" s="104"/>
      <c r="W109" s="104"/>
      <c r="X109" s="110"/>
      <c r="Y109" s="104"/>
      <c r="Z109" s="104"/>
      <c r="AA109" s="110"/>
      <c r="AB109" s="102"/>
    </row>
    <row r="110" spans="1:28" s="35" customFormat="1" ht="22.15" customHeight="1" x14ac:dyDescent="0.25">
      <c r="A110" s="31" t="str">
        <f t="shared" si="12"/>
        <v>Przychody ze sprzedaży usług dystrybucyjnych</v>
      </c>
      <c r="B110" s="41">
        <v>1472</v>
      </c>
      <c r="C110" s="41">
        <v>1482</v>
      </c>
      <c r="D110" s="48">
        <v>-0.01</v>
      </c>
      <c r="E110" s="41">
        <v>5616</v>
      </c>
      <c r="F110" s="41">
        <v>5716</v>
      </c>
      <c r="G110" s="48">
        <v>-0.02</v>
      </c>
      <c r="H110" s="33"/>
      <c r="I110" s="33"/>
      <c r="J110" s="34"/>
      <c r="T110" s="133" t="s">
        <v>169</v>
      </c>
      <c r="U110" s="133" t="s">
        <v>170</v>
      </c>
      <c r="V110" s="105"/>
      <c r="W110" s="105"/>
      <c r="X110" s="109"/>
      <c r="Y110" s="105"/>
      <c r="Z110" s="105"/>
      <c r="AA110" s="109"/>
      <c r="AB110" s="102"/>
    </row>
    <row r="111" spans="1:28" s="35" customFormat="1" ht="22.15" customHeight="1" x14ac:dyDescent="0.25">
      <c r="A111" s="31" t="str">
        <f t="shared" si="12"/>
        <v>Pozostałe przychody z podstawowej działaln.</v>
      </c>
      <c r="B111" s="32">
        <v>53</v>
      </c>
      <c r="C111" s="32">
        <v>92</v>
      </c>
      <c r="D111" s="48">
        <v>-0.42</v>
      </c>
      <c r="E111" s="32">
        <v>196</v>
      </c>
      <c r="F111" s="32">
        <v>260</v>
      </c>
      <c r="G111" s="48">
        <v>-0.25</v>
      </c>
      <c r="H111" s="33"/>
      <c r="I111" s="33"/>
      <c r="J111" s="34"/>
      <c r="T111" s="133" t="s">
        <v>171</v>
      </c>
      <c r="U111" s="133" t="s">
        <v>172</v>
      </c>
      <c r="V111" s="101"/>
      <c r="W111" s="101"/>
      <c r="X111" s="109"/>
      <c r="Y111" s="101"/>
      <c r="Z111" s="101"/>
      <c r="AA111" s="109"/>
      <c r="AB111" s="102"/>
    </row>
    <row r="112" spans="1:28" s="35" customFormat="1" ht="22.15" customHeight="1" x14ac:dyDescent="0.25">
      <c r="A112" s="37" t="str">
        <f t="shared" si="12"/>
        <v>Koszty rodzajowe, w tym:</v>
      </c>
      <c r="B112" s="39">
        <v>1314</v>
      </c>
      <c r="C112" s="39">
        <v>1287</v>
      </c>
      <c r="D112" s="49">
        <v>0.02</v>
      </c>
      <c r="E112" s="39">
        <v>4890</v>
      </c>
      <c r="F112" s="39">
        <v>4734</v>
      </c>
      <c r="G112" s="49">
        <v>0.03</v>
      </c>
      <c r="H112" s="33"/>
      <c r="I112" s="33"/>
      <c r="J112" s="34"/>
      <c r="T112" s="134" t="s">
        <v>142</v>
      </c>
      <c r="U112" s="134" t="s">
        <v>143</v>
      </c>
      <c r="V112" s="104"/>
      <c r="W112" s="104"/>
      <c r="X112" s="110"/>
      <c r="Y112" s="104"/>
      <c r="Z112" s="104"/>
      <c r="AA112" s="110"/>
      <c r="AB112" s="102"/>
    </row>
    <row r="113" spans="1:28" s="35" customFormat="1" ht="22.15" customHeight="1" x14ac:dyDescent="0.25">
      <c r="A113" s="31" t="str">
        <f t="shared" si="12"/>
        <v>Amortyzacja</v>
      </c>
      <c r="B113" s="32">
        <v>288</v>
      </c>
      <c r="C113" s="32">
        <v>279</v>
      </c>
      <c r="D113" s="47">
        <v>0.03</v>
      </c>
      <c r="E113" s="41">
        <v>1128</v>
      </c>
      <c r="F113" s="41">
        <v>1075</v>
      </c>
      <c r="G113" s="47">
        <v>0.05</v>
      </c>
      <c r="H113" s="33"/>
      <c r="I113" s="33"/>
      <c r="J113" s="34"/>
      <c r="T113" s="133" t="s">
        <v>144</v>
      </c>
      <c r="U113" s="133" t="s">
        <v>145</v>
      </c>
      <c r="V113" s="101"/>
      <c r="W113" s="101"/>
      <c r="X113" s="109"/>
      <c r="Y113" s="105"/>
      <c r="Z113" s="105"/>
      <c r="AA113" s="109"/>
      <c r="AB113" s="102"/>
    </row>
    <row r="114" spans="1:28" s="35" customFormat="1" ht="22.15" customHeight="1" x14ac:dyDescent="0.25">
      <c r="A114" s="31" t="str">
        <f t="shared" si="12"/>
        <v>Zużycie materiałów</v>
      </c>
      <c r="B114" s="32">
        <v>19</v>
      </c>
      <c r="C114" s="32">
        <v>24</v>
      </c>
      <c r="D114" s="48">
        <v>-0.21</v>
      </c>
      <c r="E114" s="32">
        <v>69</v>
      </c>
      <c r="F114" s="32">
        <v>77</v>
      </c>
      <c r="G114" s="48">
        <v>-0.1</v>
      </c>
      <c r="H114" s="33"/>
      <c r="I114" s="33"/>
      <c r="J114" s="34"/>
      <c r="T114" s="133" t="s">
        <v>165</v>
      </c>
      <c r="U114" s="133" t="s">
        <v>147</v>
      </c>
      <c r="V114" s="101"/>
      <c r="W114" s="101"/>
      <c r="X114" s="109"/>
      <c r="Y114" s="101"/>
      <c r="Z114" s="101"/>
      <c r="AA114" s="109"/>
      <c r="AB114" s="102"/>
    </row>
    <row r="115" spans="1:28" s="35" customFormat="1" ht="22.15" customHeight="1" x14ac:dyDescent="0.25">
      <c r="A115" s="31" t="str">
        <f t="shared" si="12"/>
        <v>Zużycie energii</v>
      </c>
      <c r="B115" s="32">
        <v>161</v>
      </c>
      <c r="C115" s="32">
        <v>160</v>
      </c>
      <c r="D115" s="47">
        <v>0.01</v>
      </c>
      <c r="E115" s="32">
        <v>485</v>
      </c>
      <c r="F115" s="32">
        <v>469</v>
      </c>
      <c r="G115" s="47">
        <v>0.03</v>
      </c>
      <c r="H115" s="33"/>
      <c r="I115" s="33"/>
      <c r="J115" s="34"/>
      <c r="T115" s="133" t="s">
        <v>148</v>
      </c>
      <c r="U115" s="133" t="s">
        <v>149</v>
      </c>
      <c r="V115" s="101"/>
      <c r="W115" s="101"/>
      <c r="X115" s="109"/>
      <c r="Y115" s="101"/>
      <c r="Z115" s="101"/>
      <c r="AA115" s="109"/>
      <c r="AB115" s="102"/>
    </row>
    <row r="116" spans="1:28" s="35" customFormat="1" ht="22.15" customHeight="1" x14ac:dyDescent="0.25">
      <c r="A116" s="31" t="str">
        <f t="shared" si="12"/>
        <v>Usługi obce</v>
      </c>
      <c r="B116" s="32">
        <v>474</v>
      </c>
      <c r="C116" s="32">
        <v>464</v>
      </c>
      <c r="D116" s="47">
        <v>0.02</v>
      </c>
      <c r="E116" s="41">
        <v>1774</v>
      </c>
      <c r="F116" s="41">
        <v>1694</v>
      </c>
      <c r="G116" s="47">
        <v>0.05</v>
      </c>
      <c r="H116" s="33"/>
      <c r="I116" s="33"/>
      <c r="J116" s="34"/>
      <c r="T116" s="133" t="s">
        <v>150</v>
      </c>
      <c r="U116" s="133" t="s">
        <v>151</v>
      </c>
      <c r="V116" s="101"/>
      <c r="W116" s="101"/>
      <c r="X116" s="109"/>
      <c r="Y116" s="105"/>
      <c r="Z116" s="105"/>
      <c r="AA116" s="109"/>
      <c r="AB116" s="102"/>
    </row>
    <row r="117" spans="1:28" s="35" customFormat="1" ht="22.15" customHeight="1" x14ac:dyDescent="0.25">
      <c r="A117" s="31" t="str">
        <f t="shared" si="12"/>
        <v>Podatki i opłaty</v>
      </c>
      <c r="B117" s="32">
        <v>93</v>
      </c>
      <c r="C117" s="32">
        <v>87</v>
      </c>
      <c r="D117" s="47">
        <v>7.0000000000000007E-2</v>
      </c>
      <c r="E117" s="32">
        <v>377</v>
      </c>
      <c r="F117" s="32">
        <v>351</v>
      </c>
      <c r="G117" s="47">
        <v>7.0000000000000007E-2</v>
      </c>
      <c r="H117" s="33"/>
      <c r="I117" s="33"/>
      <c r="J117" s="34"/>
      <c r="T117" s="133" t="s">
        <v>152</v>
      </c>
      <c r="U117" s="133" t="s">
        <v>153</v>
      </c>
      <c r="V117" s="101"/>
      <c r="W117" s="101"/>
      <c r="X117" s="109"/>
      <c r="Y117" s="101"/>
      <c r="Z117" s="101"/>
      <c r="AA117" s="109"/>
      <c r="AB117" s="102"/>
    </row>
    <row r="118" spans="1:28" s="35" customFormat="1" ht="22.15" customHeight="1" x14ac:dyDescent="0.25">
      <c r="A118" s="31" t="str">
        <f t="shared" si="12"/>
        <v>Koszty osobowe</v>
      </c>
      <c r="B118" s="32">
        <v>274</v>
      </c>
      <c r="C118" s="32">
        <v>269</v>
      </c>
      <c r="D118" s="47">
        <v>0.02</v>
      </c>
      <c r="E118" s="41">
        <v>1039</v>
      </c>
      <c r="F118" s="41">
        <v>1052</v>
      </c>
      <c r="G118" s="48">
        <v>-0.01</v>
      </c>
      <c r="H118" s="33"/>
      <c r="I118" s="33"/>
      <c r="J118" s="34"/>
      <c r="T118" s="133" t="s">
        <v>154</v>
      </c>
      <c r="U118" s="133" t="s">
        <v>155</v>
      </c>
      <c r="V118" s="101"/>
      <c r="W118" s="101"/>
      <c r="X118" s="109"/>
      <c r="Y118" s="105"/>
      <c r="Z118" s="105"/>
      <c r="AA118" s="109"/>
      <c r="AB118" s="102"/>
    </row>
    <row r="119" spans="1:28" s="35" customFormat="1" ht="22.15" customHeight="1" x14ac:dyDescent="0.25">
      <c r="A119" s="31" t="str">
        <f t="shared" si="12"/>
        <v>Pozostałe koszty</v>
      </c>
      <c r="B119" s="32">
        <v>4</v>
      </c>
      <c r="C119" s="32">
        <v>4</v>
      </c>
      <c r="D119" s="56">
        <v>0</v>
      </c>
      <c r="E119" s="32">
        <v>18</v>
      </c>
      <c r="F119" s="32">
        <v>14</v>
      </c>
      <c r="G119" s="47">
        <v>0.28999999999999998</v>
      </c>
      <c r="H119" s="33"/>
      <c r="I119" s="33"/>
      <c r="J119" s="34"/>
      <c r="T119" s="133" t="s">
        <v>156</v>
      </c>
      <c r="U119" s="133" t="s">
        <v>157</v>
      </c>
      <c r="V119" s="101"/>
      <c r="W119" s="101"/>
      <c r="X119" s="109"/>
      <c r="Y119" s="101"/>
      <c r="Z119" s="101"/>
      <c r="AA119" s="109"/>
      <c r="AB119" s="102"/>
    </row>
    <row r="120" spans="1:28" s="35" customFormat="1" ht="22.15" customHeight="1" x14ac:dyDescent="0.25">
      <c r="A120" s="31" t="str">
        <f t="shared" si="12"/>
        <v>Koszt wytworzenia sprzedanych produktów</v>
      </c>
      <c r="B120" s="41">
        <v>1199</v>
      </c>
      <c r="C120" s="41">
        <v>1192</v>
      </c>
      <c r="D120" s="47">
        <v>0.01</v>
      </c>
      <c r="E120" s="41">
        <v>4534</v>
      </c>
      <c r="F120" s="41">
        <v>4396</v>
      </c>
      <c r="G120" s="47">
        <v>0.03</v>
      </c>
      <c r="H120" s="33"/>
      <c r="I120" s="33"/>
      <c r="J120" s="34"/>
      <c r="T120" s="133" t="s">
        <v>158</v>
      </c>
      <c r="U120" s="133" t="s">
        <v>159</v>
      </c>
      <c r="V120" s="105"/>
      <c r="W120" s="105"/>
      <c r="X120" s="109"/>
      <c r="Y120" s="105"/>
      <c r="Z120" s="105"/>
      <c r="AA120" s="109"/>
      <c r="AB120" s="102"/>
    </row>
    <row r="121" spans="1:28" s="35" customFormat="1" ht="22.15" customHeight="1" x14ac:dyDescent="0.25">
      <c r="A121" s="31" t="str">
        <f t="shared" si="12"/>
        <v>Koszt własny sprzedaży</v>
      </c>
      <c r="B121" s="41">
        <v>1199</v>
      </c>
      <c r="C121" s="41">
        <v>1193</v>
      </c>
      <c r="D121" s="47">
        <v>0.01</v>
      </c>
      <c r="E121" s="41">
        <v>4534</v>
      </c>
      <c r="F121" s="41">
        <v>4397</v>
      </c>
      <c r="G121" s="47">
        <v>0.03</v>
      </c>
      <c r="H121" s="33"/>
      <c r="I121" s="33"/>
      <c r="J121" s="34"/>
      <c r="T121" s="133" t="s">
        <v>160</v>
      </c>
      <c r="U121" s="133" t="s">
        <v>161</v>
      </c>
      <c r="V121" s="105"/>
      <c r="W121" s="105"/>
      <c r="X121" s="109"/>
      <c r="Y121" s="105"/>
      <c r="Z121" s="105"/>
      <c r="AA121" s="109"/>
      <c r="AB121" s="102"/>
    </row>
    <row r="122" spans="1:28" s="35" customFormat="1" ht="22.15" customHeight="1" x14ac:dyDescent="0.25">
      <c r="A122" s="31" t="str">
        <f t="shared" si="12"/>
        <v>EBIT</v>
      </c>
      <c r="B122" s="32">
        <v>258</v>
      </c>
      <c r="C122" s="32">
        <v>318</v>
      </c>
      <c r="D122" s="48">
        <v>-0.19</v>
      </c>
      <c r="E122" s="41">
        <v>1104</v>
      </c>
      <c r="F122" s="41">
        <v>1387</v>
      </c>
      <c r="G122" s="48">
        <v>-0.2</v>
      </c>
      <c r="H122" s="33"/>
      <c r="I122" s="33"/>
      <c r="J122" s="34"/>
      <c r="T122" s="133" t="s">
        <v>24</v>
      </c>
      <c r="U122" s="133" t="s">
        <v>24</v>
      </c>
      <c r="V122" s="101"/>
      <c r="W122" s="101"/>
      <c r="X122" s="109"/>
      <c r="Y122" s="105"/>
      <c r="Z122" s="105"/>
      <c r="AA122" s="109"/>
      <c r="AB122" s="102"/>
    </row>
    <row r="123" spans="1:28" s="35" customFormat="1" ht="22.15" customHeight="1" x14ac:dyDescent="0.25">
      <c r="A123" s="31" t="str">
        <f t="shared" si="12"/>
        <v>EBITDA</v>
      </c>
      <c r="B123" s="32">
        <v>545</v>
      </c>
      <c r="C123" s="32">
        <v>596</v>
      </c>
      <c r="D123" s="48">
        <v>-0.09</v>
      </c>
      <c r="E123" s="41">
        <v>2230</v>
      </c>
      <c r="F123" s="41">
        <v>2461</v>
      </c>
      <c r="G123" s="48">
        <v>-0.09</v>
      </c>
      <c r="H123" s="33"/>
      <c r="I123" s="33"/>
      <c r="J123" s="34"/>
      <c r="T123" s="133" t="s">
        <v>20</v>
      </c>
      <c r="U123" s="133" t="s">
        <v>20</v>
      </c>
      <c r="V123" s="101"/>
      <c r="W123" s="101"/>
      <c r="X123" s="109"/>
      <c r="Y123" s="105"/>
      <c r="Z123" s="105"/>
      <c r="AA123" s="109"/>
      <c r="AB123" s="102"/>
    </row>
    <row r="124" spans="1:28" s="35" customFormat="1" ht="22.15" customHeight="1" x14ac:dyDescent="0.25">
      <c r="A124" s="46"/>
      <c r="B124" s="8"/>
      <c r="C124" s="8"/>
      <c r="D124" s="8"/>
      <c r="E124" s="8"/>
      <c r="F124" s="8"/>
      <c r="G124" s="8"/>
      <c r="H124" s="33"/>
      <c r="I124" s="33"/>
      <c r="J124" s="34"/>
      <c r="T124" s="139"/>
      <c r="U124" s="139"/>
      <c r="V124" s="102"/>
      <c r="W124" s="102"/>
      <c r="X124" s="102"/>
      <c r="Y124" s="102"/>
      <c r="Z124" s="102"/>
      <c r="AA124" s="102"/>
      <c r="AB124" s="102"/>
    </row>
    <row r="125" spans="1:28" s="35" customFormat="1" ht="22.15" customHeight="1" thickBot="1" x14ac:dyDescent="0.3">
      <c r="A125" s="12" t="str">
        <f t="shared" ref="A125:A143" si="14">IF(B$1="ENGLISH",T125,U125)</f>
        <v>Obrót</v>
      </c>
      <c r="B125" s="13"/>
      <c r="C125" s="13"/>
      <c r="D125" s="13"/>
      <c r="E125" s="13"/>
      <c r="F125" s="13"/>
      <c r="G125" s="13"/>
      <c r="H125" s="33"/>
      <c r="I125" s="33"/>
      <c r="J125" s="34"/>
      <c r="T125" s="134" t="s">
        <v>173</v>
      </c>
      <c r="U125" s="134" t="s">
        <v>174</v>
      </c>
      <c r="V125" s="106"/>
      <c r="W125" s="106"/>
      <c r="X125" s="106"/>
      <c r="Y125" s="106"/>
      <c r="Z125" s="106"/>
      <c r="AA125" s="106"/>
      <c r="AB125" s="102"/>
    </row>
    <row r="126" spans="1:28" s="11" customFormat="1" ht="22.15" customHeight="1" thickTop="1" x14ac:dyDescent="0.25">
      <c r="A126" s="29" t="str">
        <f t="shared" si="14"/>
        <v xml:space="preserve"> (mln PLN)</v>
      </c>
      <c r="B126" s="30" t="str">
        <f>B108</f>
        <v>IV kw. 2016</v>
      </c>
      <c r="C126" s="30" t="str">
        <f t="shared" ref="C126:G126" si="15">C108</f>
        <v>IV kw. 2015</v>
      </c>
      <c r="D126" s="30" t="str">
        <f t="shared" si="15"/>
        <v>r/r</v>
      </c>
      <c r="E126" s="30">
        <f t="shared" si="15"/>
        <v>2016</v>
      </c>
      <c r="F126" s="30">
        <f t="shared" si="15"/>
        <v>2015</v>
      </c>
      <c r="G126" s="30" t="str">
        <f t="shared" si="15"/>
        <v>r/r</v>
      </c>
      <c r="H126" s="9"/>
      <c r="I126" s="9"/>
      <c r="J126" s="10"/>
      <c r="T126" s="132" t="s">
        <v>9</v>
      </c>
      <c r="U126" s="141" t="s">
        <v>164</v>
      </c>
      <c r="V126" s="98"/>
      <c r="W126" s="98"/>
      <c r="X126" s="98"/>
      <c r="Y126" s="98"/>
      <c r="Z126" s="98"/>
      <c r="AA126" s="98"/>
      <c r="AB126" s="96"/>
    </row>
    <row r="127" spans="1:28" s="35" customFormat="1" ht="22.15" customHeight="1" x14ac:dyDescent="0.25">
      <c r="A127" s="37" t="str">
        <f t="shared" si="14"/>
        <v>Przychody ze sprzedaży, w tym:</v>
      </c>
      <c r="B127" s="39">
        <v>4182</v>
      </c>
      <c r="C127" s="39">
        <v>4713</v>
      </c>
      <c r="D127" s="50">
        <v>-0.11</v>
      </c>
      <c r="E127" s="39">
        <v>16014</v>
      </c>
      <c r="F127" s="39">
        <v>15783</v>
      </c>
      <c r="G127" s="49">
        <v>0.01</v>
      </c>
      <c r="H127" s="33"/>
      <c r="I127" s="33"/>
      <c r="J127" s="34"/>
      <c r="T127" s="134" t="s">
        <v>133</v>
      </c>
      <c r="U127" s="134" t="s">
        <v>134</v>
      </c>
      <c r="V127" s="104"/>
      <c r="W127" s="104"/>
      <c r="X127" s="110"/>
      <c r="Y127" s="104"/>
      <c r="Z127" s="104"/>
      <c r="AA127" s="110"/>
      <c r="AB127" s="102"/>
    </row>
    <row r="128" spans="1:28" s="35" customFormat="1" ht="22.15" customHeight="1" x14ac:dyDescent="0.25">
      <c r="A128" s="31" t="str">
        <f t="shared" si="14"/>
        <v>Przychody ze sprzedaży energii elektrycznej</v>
      </c>
      <c r="B128" s="41">
        <v>2650</v>
      </c>
      <c r="C128" s="41">
        <v>2518</v>
      </c>
      <c r="D128" s="47">
        <v>0.05</v>
      </c>
      <c r="E128" s="41">
        <v>10011</v>
      </c>
      <c r="F128" s="41">
        <v>9467</v>
      </c>
      <c r="G128" s="47">
        <v>0.06</v>
      </c>
      <c r="H128" s="33"/>
      <c r="I128" s="33"/>
      <c r="J128" s="34"/>
      <c r="T128" s="133" t="s">
        <v>135</v>
      </c>
      <c r="U128" s="133" t="s">
        <v>136</v>
      </c>
      <c r="V128" s="105"/>
      <c r="W128" s="105"/>
      <c r="X128" s="109"/>
      <c r="Y128" s="105"/>
      <c r="Z128" s="105"/>
      <c r="AA128" s="109"/>
      <c r="AB128" s="102"/>
    </row>
    <row r="129" spans="1:28" s="35" customFormat="1" ht="22.15" customHeight="1" x14ac:dyDescent="0.25">
      <c r="A129" s="31" t="str">
        <f t="shared" si="14"/>
        <v>Przychody ze sprzedaży usług dystrybucyjnych</v>
      </c>
      <c r="B129" s="41">
        <v>1002</v>
      </c>
      <c r="C129" s="41">
        <v>1044</v>
      </c>
      <c r="D129" s="48">
        <v>-0.04</v>
      </c>
      <c r="E129" s="41">
        <v>3876</v>
      </c>
      <c r="F129" s="41">
        <v>4078</v>
      </c>
      <c r="G129" s="48">
        <v>-0.05</v>
      </c>
      <c r="H129" s="33"/>
      <c r="I129" s="33"/>
      <c r="J129" s="34"/>
      <c r="T129" s="133" t="s">
        <v>169</v>
      </c>
      <c r="U129" s="133" t="s">
        <v>170</v>
      </c>
      <c r="V129" s="105"/>
      <c r="W129" s="105"/>
      <c r="X129" s="109"/>
      <c r="Y129" s="105"/>
      <c r="Z129" s="105"/>
      <c r="AA129" s="109"/>
      <c r="AB129" s="102"/>
    </row>
    <row r="130" spans="1:28" s="35" customFormat="1" ht="22.15" customHeight="1" x14ac:dyDescent="0.25">
      <c r="A130" s="31" t="str">
        <f t="shared" si="14"/>
        <v>Przychody ze sprzedaży świadectw pochodzenia</v>
      </c>
      <c r="B130" s="32">
        <v>0</v>
      </c>
      <c r="C130" s="32">
        <v>0</v>
      </c>
      <c r="D130" s="32" t="s">
        <v>23</v>
      </c>
      <c r="E130" s="32">
        <v>0</v>
      </c>
      <c r="F130" s="32">
        <v>9</v>
      </c>
      <c r="G130" s="48">
        <v>-1</v>
      </c>
      <c r="H130" s="33"/>
      <c r="I130" s="33"/>
      <c r="J130" s="34"/>
      <c r="T130" s="133" t="s">
        <v>140</v>
      </c>
      <c r="U130" s="133" t="s">
        <v>141</v>
      </c>
      <c r="V130" s="101"/>
      <c r="W130" s="101"/>
      <c r="X130" s="101"/>
      <c r="Y130" s="101"/>
      <c r="Z130" s="101"/>
      <c r="AA130" s="109"/>
      <c r="AB130" s="102"/>
    </row>
    <row r="131" spans="1:28" s="35" customFormat="1" ht="22.15" customHeight="1" x14ac:dyDescent="0.25">
      <c r="A131" s="31" t="str">
        <f t="shared" si="14"/>
        <v>Przychody ze sprzedaży uprawnień CO2</v>
      </c>
      <c r="B131" s="32">
        <v>248</v>
      </c>
      <c r="C131" s="32">
        <v>786</v>
      </c>
      <c r="D131" s="48">
        <v>-0.68</v>
      </c>
      <c r="E131" s="32">
        <v>991</v>
      </c>
      <c r="F131" s="41">
        <v>1209</v>
      </c>
      <c r="G131" s="48">
        <v>-0.18</v>
      </c>
      <c r="H131" s="33"/>
      <c r="I131" s="33"/>
      <c r="J131" s="34"/>
      <c r="T131" s="133" t="s">
        <v>175</v>
      </c>
      <c r="U131" s="133" t="s">
        <v>176</v>
      </c>
      <c r="V131" s="101"/>
      <c r="W131" s="101"/>
      <c r="X131" s="109"/>
      <c r="Y131" s="101"/>
      <c r="Z131" s="105"/>
      <c r="AA131" s="109"/>
      <c r="AB131" s="102"/>
    </row>
    <row r="132" spans="1:28" s="35" customFormat="1" ht="22.15" customHeight="1" x14ac:dyDescent="0.25">
      <c r="A132" s="37" t="str">
        <f t="shared" si="14"/>
        <v>Koszty rodzajowe, w tym:</v>
      </c>
      <c r="B132" s="38">
        <v>394</v>
      </c>
      <c r="C132" s="38">
        <v>409</v>
      </c>
      <c r="D132" s="50">
        <v>-0.04</v>
      </c>
      <c r="E132" s="39">
        <v>1582</v>
      </c>
      <c r="F132" s="39">
        <v>1603</v>
      </c>
      <c r="G132" s="50">
        <v>-0.01</v>
      </c>
      <c r="H132" s="33"/>
      <c r="I132" s="33"/>
      <c r="J132" s="34"/>
      <c r="T132" s="134" t="s">
        <v>142</v>
      </c>
      <c r="U132" s="134" t="s">
        <v>143</v>
      </c>
      <c r="V132" s="103"/>
      <c r="W132" s="103"/>
      <c r="X132" s="110"/>
      <c r="Y132" s="104"/>
      <c r="Z132" s="104"/>
      <c r="AA132" s="110"/>
      <c r="AB132" s="102"/>
    </row>
    <row r="133" spans="1:28" s="35" customFormat="1" ht="22.15" customHeight="1" x14ac:dyDescent="0.25">
      <c r="A133" s="31" t="str">
        <f t="shared" si="14"/>
        <v>Amortyzacja</v>
      </c>
      <c r="B133" s="32">
        <v>7</v>
      </c>
      <c r="C133" s="32">
        <v>7</v>
      </c>
      <c r="D133" s="56">
        <v>0</v>
      </c>
      <c r="E133" s="32">
        <v>27</v>
      </c>
      <c r="F133" s="32">
        <v>25</v>
      </c>
      <c r="G133" s="47">
        <v>0.08</v>
      </c>
      <c r="H133" s="33"/>
      <c r="I133" s="33"/>
      <c r="J133" s="34"/>
      <c r="T133" s="133" t="s">
        <v>144</v>
      </c>
      <c r="U133" s="133" t="s">
        <v>145</v>
      </c>
      <c r="V133" s="101"/>
      <c r="W133" s="101"/>
      <c r="X133" s="109"/>
      <c r="Y133" s="101"/>
      <c r="Z133" s="101"/>
      <c r="AA133" s="109"/>
      <c r="AB133" s="102"/>
    </row>
    <row r="134" spans="1:28" s="35" customFormat="1" ht="22.15" customHeight="1" x14ac:dyDescent="0.25">
      <c r="A134" s="31" t="str">
        <f t="shared" si="14"/>
        <v>Zużycie materiałów</v>
      </c>
      <c r="B134" s="32">
        <v>2</v>
      </c>
      <c r="C134" s="32">
        <v>2</v>
      </c>
      <c r="D134" s="56">
        <v>0</v>
      </c>
      <c r="E134" s="32">
        <v>6</v>
      </c>
      <c r="F134" s="32">
        <v>7</v>
      </c>
      <c r="G134" s="48">
        <v>-0.14000000000000001</v>
      </c>
      <c r="H134" s="33"/>
      <c r="I134" s="33"/>
      <c r="J134" s="34"/>
      <c r="T134" s="133" t="s">
        <v>165</v>
      </c>
      <c r="U134" s="133" t="s">
        <v>147</v>
      </c>
      <c r="V134" s="101"/>
      <c r="W134" s="101"/>
      <c r="X134" s="109"/>
      <c r="Y134" s="101"/>
      <c r="Z134" s="101"/>
      <c r="AA134" s="109"/>
      <c r="AB134" s="102"/>
    </row>
    <row r="135" spans="1:28" s="35" customFormat="1" ht="22.15" customHeight="1" x14ac:dyDescent="0.25">
      <c r="A135" s="31" t="str">
        <f t="shared" si="14"/>
        <v>Zużycie energii</v>
      </c>
      <c r="B135" s="32">
        <v>1</v>
      </c>
      <c r="C135" s="32">
        <v>1</v>
      </c>
      <c r="D135" s="56">
        <v>0</v>
      </c>
      <c r="E135" s="32">
        <v>3</v>
      </c>
      <c r="F135" s="32">
        <v>4</v>
      </c>
      <c r="G135" s="48">
        <v>-0.25</v>
      </c>
      <c r="H135" s="33"/>
      <c r="I135" s="33"/>
      <c r="J135" s="34"/>
      <c r="T135" s="133" t="s">
        <v>148</v>
      </c>
      <c r="U135" s="133" t="s">
        <v>149</v>
      </c>
      <c r="V135" s="101"/>
      <c r="W135" s="101"/>
      <c r="X135" s="109"/>
      <c r="Y135" s="101"/>
      <c r="Z135" s="101"/>
      <c r="AA135" s="109"/>
      <c r="AB135" s="102"/>
    </row>
    <row r="136" spans="1:28" s="35" customFormat="1" ht="22.15" customHeight="1" x14ac:dyDescent="0.25">
      <c r="A136" s="31" t="str">
        <f t="shared" si="14"/>
        <v>Usługi obce</v>
      </c>
      <c r="B136" s="32">
        <v>51</v>
      </c>
      <c r="C136" s="32">
        <v>58</v>
      </c>
      <c r="D136" s="48">
        <v>-0.12</v>
      </c>
      <c r="E136" s="32">
        <v>205</v>
      </c>
      <c r="F136" s="32">
        <v>210</v>
      </c>
      <c r="G136" s="48">
        <v>-0.02</v>
      </c>
      <c r="H136" s="33"/>
      <c r="I136" s="33"/>
      <c r="J136" s="34"/>
      <c r="T136" s="133" t="s">
        <v>150</v>
      </c>
      <c r="U136" s="133" t="s">
        <v>151</v>
      </c>
      <c r="V136" s="101"/>
      <c r="W136" s="101"/>
      <c r="X136" s="109"/>
      <c r="Y136" s="101"/>
      <c r="Z136" s="101"/>
      <c r="AA136" s="109"/>
      <c r="AB136" s="102"/>
    </row>
    <row r="137" spans="1:28" s="35" customFormat="1" ht="22.15" customHeight="1" x14ac:dyDescent="0.25">
      <c r="A137" s="31" t="str">
        <f t="shared" si="14"/>
        <v>Podatki i opłaty</v>
      </c>
      <c r="B137" s="32">
        <v>239</v>
      </c>
      <c r="C137" s="32">
        <v>240</v>
      </c>
      <c r="D137" s="56">
        <v>0</v>
      </c>
      <c r="E137" s="32">
        <v>985</v>
      </c>
      <c r="F137" s="32">
        <v>984</v>
      </c>
      <c r="G137" s="56">
        <v>0</v>
      </c>
      <c r="H137" s="33"/>
      <c r="I137" s="33"/>
      <c r="J137" s="34"/>
      <c r="T137" s="133" t="s">
        <v>152</v>
      </c>
      <c r="U137" s="133" t="s">
        <v>153</v>
      </c>
      <c r="V137" s="101"/>
      <c r="W137" s="101"/>
      <c r="X137" s="109"/>
      <c r="Y137" s="101"/>
      <c r="Z137" s="101"/>
      <c r="AA137" s="109"/>
      <c r="AB137" s="102"/>
    </row>
    <row r="138" spans="1:28" s="35" customFormat="1" ht="22.15" customHeight="1" x14ac:dyDescent="0.25">
      <c r="A138" s="31" t="str">
        <f t="shared" si="14"/>
        <v>Koszty osobowe</v>
      </c>
      <c r="B138" s="32">
        <v>67</v>
      </c>
      <c r="C138" s="32">
        <v>68</v>
      </c>
      <c r="D138" s="48">
        <v>-0.01</v>
      </c>
      <c r="E138" s="32">
        <v>262</v>
      </c>
      <c r="F138" s="32">
        <v>258</v>
      </c>
      <c r="G138" s="47">
        <v>0.02</v>
      </c>
      <c r="H138" s="33"/>
      <c r="I138" s="33"/>
      <c r="J138" s="34"/>
      <c r="T138" s="133" t="s">
        <v>154</v>
      </c>
      <c r="U138" s="133" t="s">
        <v>155</v>
      </c>
      <c r="V138" s="101"/>
      <c r="W138" s="101"/>
      <c r="X138" s="109"/>
      <c r="Y138" s="101"/>
      <c r="Z138" s="101"/>
      <c r="AA138" s="109"/>
      <c r="AB138" s="102"/>
    </row>
    <row r="139" spans="1:28" s="35" customFormat="1" ht="22.15" customHeight="1" x14ac:dyDescent="0.25">
      <c r="A139" s="31" t="str">
        <f t="shared" si="14"/>
        <v>Pozostałe koszty</v>
      </c>
      <c r="B139" s="32">
        <v>29</v>
      </c>
      <c r="C139" s="32">
        <v>33</v>
      </c>
      <c r="D139" s="48">
        <v>-0.12</v>
      </c>
      <c r="E139" s="32">
        <v>94</v>
      </c>
      <c r="F139" s="32">
        <v>115</v>
      </c>
      <c r="G139" s="48">
        <v>-0.18</v>
      </c>
      <c r="H139" s="33"/>
      <c r="I139" s="33"/>
      <c r="J139" s="34"/>
      <c r="T139" s="133" t="s">
        <v>156</v>
      </c>
      <c r="U139" s="133" t="s">
        <v>157</v>
      </c>
      <c r="V139" s="101"/>
      <c r="W139" s="101"/>
      <c r="X139" s="109"/>
      <c r="Y139" s="101"/>
      <c r="Z139" s="101"/>
      <c r="AA139" s="109"/>
      <c r="AB139" s="102"/>
    </row>
    <row r="140" spans="1:28" s="35" customFormat="1" ht="22.15" customHeight="1" x14ac:dyDescent="0.25">
      <c r="A140" s="31" t="str">
        <f t="shared" si="14"/>
        <v>Koszt wytworzenia sprzedanych produktów</v>
      </c>
      <c r="B140" s="32">
        <v>35</v>
      </c>
      <c r="C140" s="32">
        <v>34</v>
      </c>
      <c r="D140" s="47">
        <v>0.03</v>
      </c>
      <c r="E140" s="32">
        <v>129</v>
      </c>
      <c r="F140" s="32">
        <v>136</v>
      </c>
      <c r="G140" s="48">
        <v>-0.05</v>
      </c>
      <c r="H140" s="33"/>
      <c r="I140" s="33"/>
      <c r="J140" s="34"/>
      <c r="T140" s="133" t="s">
        <v>158</v>
      </c>
      <c r="U140" s="133" t="s">
        <v>159</v>
      </c>
      <c r="V140" s="101"/>
      <c r="W140" s="101"/>
      <c r="X140" s="109"/>
      <c r="Y140" s="101"/>
      <c r="Z140" s="101"/>
      <c r="AA140" s="109"/>
      <c r="AB140" s="102"/>
    </row>
    <row r="141" spans="1:28" s="35" customFormat="1" ht="22.15" customHeight="1" x14ac:dyDescent="0.25">
      <c r="A141" s="31" t="str">
        <f t="shared" si="14"/>
        <v>Koszt własny sprzedaży</v>
      </c>
      <c r="B141" s="41">
        <v>3662</v>
      </c>
      <c r="C141" s="41">
        <v>4153</v>
      </c>
      <c r="D141" s="48">
        <v>-0.12</v>
      </c>
      <c r="E141" s="41">
        <v>14095</v>
      </c>
      <c r="F141" s="41">
        <v>13719</v>
      </c>
      <c r="G141" s="47">
        <v>0.03</v>
      </c>
      <c r="H141" s="33"/>
      <c r="I141" s="33"/>
      <c r="J141" s="34"/>
      <c r="T141" s="133" t="s">
        <v>160</v>
      </c>
      <c r="U141" s="133" t="s">
        <v>161</v>
      </c>
      <c r="V141" s="105"/>
      <c r="W141" s="105"/>
      <c r="X141" s="109"/>
      <c r="Y141" s="105"/>
      <c r="Z141" s="105"/>
      <c r="AA141" s="109"/>
      <c r="AB141" s="102"/>
    </row>
    <row r="142" spans="1:28" s="35" customFormat="1" ht="22.15" customHeight="1" x14ac:dyDescent="0.25">
      <c r="A142" s="31" t="str">
        <f t="shared" si="14"/>
        <v>EBIT</v>
      </c>
      <c r="B142" s="32">
        <v>173</v>
      </c>
      <c r="C142" s="32">
        <v>180</v>
      </c>
      <c r="D142" s="48">
        <v>-0.04</v>
      </c>
      <c r="E142" s="32">
        <v>473</v>
      </c>
      <c r="F142" s="32">
        <v>585</v>
      </c>
      <c r="G142" s="48">
        <v>-0.19</v>
      </c>
      <c r="H142" s="33"/>
      <c r="I142" s="33"/>
      <c r="J142" s="34"/>
      <c r="T142" s="133" t="s">
        <v>24</v>
      </c>
      <c r="U142" s="133" t="s">
        <v>24</v>
      </c>
      <c r="V142" s="101"/>
      <c r="W142" s="101"/>
      <c r="X142" s="109"/>
      <c r="Y142" s="101"/>
      <c r="Z142" s="101"/>
      <c r="AA142" s="109"/>
      <c r="AB142" s="102"/>
    </row>
    <row r="143" spans="1:28" s="35" customFormat="1" ht="22.15" customHeight="1" x14ac:dyDescent="0.25">
      <c r="A143" s="31" t="str">
        <f t="shared" si="14"/>
        <v>EBITDA</v>
      </c>
      <c r="B143" s="32">
        <v>180</v>
      </c>
      <c r="C143" s="32">
        <v>187</v>
      </c>
      <c r="D143" s="48">
        <v>-0.04</v>
      </c>
      <c r="E143" s="32">
        <v>500</v>
      </c>
      <c r="F143" s="32">
        <v>610</v>
      </c>
      <c r="G143" s="48">
        <v>-0.18</v>
      </c>
      <c r="H143" s="33"/>
      <c r="I143" s="33"/>
      <c r="J143" s="34"/>
      <c r="T143" s="133" t="s">
        <v>20</v>
      </c>
      <c r="U143" s="133" t="s">
        <v>20</v>
      </c>
      <c r="V143" s="101"/>
      <c r="W143" s="101"/>
      <c r="X143" s="109"/>
      <c r="Y143" s="101"/>
      <c r="Z143" s="101"/>
      <c r="AA143" s="109"/>
      <c r="AB143" s="102"/>
    </row>
    <row r="144" spans="1:28" s="35" customFormat="1" ht="22.15" customHeight="1" x14ac:dyDescent="0.25">
      <c r="A144" s="46"/>
      <c r="B144" s="32"/>
      <c r="C144" s="32"/>
      <c r="D144" s="48"/>
      <c r="E144" s="32"/>
      <c r="F144" s="32"/>
      <c r="G144" s="48"/>
      <c r="H144" s="33"/>
      <c r="I144" s="33"/>
      <c r="J144" s="34"/>
      <c r="T144" s="139"/>
      <c r="U144" s="133"/>
      <c r="V144" s="102"/>
      <c r="W144" s="102"/>
      <c r="X144" s="102"/>
      <c r="Y144" s="102"/>
      <c r="Z144" s="102"/>
      <c r="AA144" s="102"/>
      <c r="AB144" s="102"/>
    </row>
    <row r="145" spans="1:28" s="74" customFormat="1" ht="22.15" customHeight="1" x14ac:dyDescent="0.25">
      <c r="A145" s="72" t="str">
        <f t="shared" ref="A145:A152" si="16">IF(B$1="ENGLISH",T145,U145)</f>
        <v>Gotówka z operacji, inwestycje i zadłużenie netto</v>
      </c>
      <c r="B145" s="73"/>
      <c r="C145" s="73"/>
      <c r="D145" s="73"/>
      <c r="E145" s="73"/>
      <c r="F145" s="73"/>
      <c r="G145" s="73"/>
      <c r="J145" s="75"/>
      <c r="T145" s="119" t="s">
        <v>177</v>
      </c>
      <c r="U145" s="140" t="s">
        <v>178</v>
      </c>
      <c r="V145" s="111"/>
      <c r="W145" s="111"/>
      <c r="X145" s="111"/>
      <c r="Y145" s="111"/>
      <c r="Z145" s="111"/>
      <c r="AA145" s="111"/>
      <c r="AB145" s="111"/>
    </row>
    <row r="146" spans="1:28" s="11" customFormat="1" ht="22.15" customHeight="1" thickBot="1" x14ac:dyDescent="0.3">
      <c r="A146" s="57" t="str">
        <f t="shared" si="16"/>
        <v>Skonsolidowane przepływy pieniężne</v>
      </c>
      <c r="B146" s="58"/>
      <c r="C146" s="58"/>
      <c r="D146" s="58"/>
      <c r="E146" s="58"/>
      <c r="F146" s="58"/>
      <c r="G146" s="58"/>
      <c r="H146" s="58"/>
      <c r="I146" s="44"/>
      <c r="J146" s="59"/>
      <c r="T146" s="142" t="s">
        <v>179</v>
      </c>
      <c r="U146" s="143" t="s">
        <v>180</v>
      </c>
      <c r="V146" s="113"/>
      <c r="W146" s="114"/>
      <c r="X146" s="114"/>
      <c r="Y146" s="114"/>
      <c r="Z146" s="114"/>
      <c r="AA146" s="114"/>
      <c r="AB146" s="115"/>
    </row>
    <row r="147" spans="1:28" s="11" customFormat="1" ht="22.15" customHeight="1" x14ac:dyDescent="0.25">
      <c r="A147" s="60">
        <f t="shared" si="16"/>
        <v>0</v>
      </c>
      <c r="B147" s="61" t="str">
        <f>B126</f>
        <v>IV kw. 2016</v>
      </c>
      <c r="C147" s="61" t="str">
        <f>C126</f>
        <v>IV kw. 2015</v>
      </c>
      <c r="D147" s="61"/>
      <c r="E147" s="61"/>
      <c r="F147" s="61">
        <f>E126</f>
        <v>2016</v>
      </c>
      <c r="G147" s="61">
        <f>F126</f>
        <v>2015</v>
      </c>
      <c r="H147" s="62"/>
      <c r="I147" s="23"/>
      <c r="J147" s="23"/>
      <c r="T147" s="144"/>
      <c r="U147" s="85"/>
      <c r="V147" s="116"/>
      <c r="W147" s="116"/>
      <c r="X147" s="116"/>
      <c r="Y147" s="116"/>
      <c r="Z147" s="116"/>
      <c r="AA147" s="116"/>
      <c r="AB147" s="117"/>
    </row>
    <row r="148" spans="1:28" s="35" customFormat="1" ht="22.15" customHeight="1" x14ac:dyDescent="0.25">
      <c r="A148" s="31" t="str">
        <f t="shared" si="16"/>
        <v>Operacyjne</v>
      </c>
      <c r="B148" s="41">
        <v>1600</v>
      </c>
      <c r="C148" s="41">
        <v>1560</v>
      </c>
      <c r="D148" s="13"/>
      <c r="E148" s="13"/>
      <c r="F148" s="41">
        <v>6391</v>
      </c>
      <c r="G148" s="41">
        <v>6777</v>
      </c>
      <c r="H148" s="13"/>
      <c r="I148" s="23"/>
      <c r="J148" s="63"/>
      <c r="T148" s="133" t="s">
        <v>181</v>
      </c>
      <c r="U148" s="133" t="s">
        <v>182</v>
      </c>
      <c r="V148" s="105"/>
      <c r="W148" s="105"/>
      <c r="X148" s="106"/>
      <c r="Y148" s="106"/>
      <c r="Z148" s="105"/>
      <c r="AA148" s="105"/>
      <c r="AB148" s="106"/>
    </row>
    <row r="149" spans="1:28" s="35" customFormat="1" ht="22.15" customHeight="1" x14ac:dyDescent="0.25">
      <c r="A149" s="31" t="str">
        <f t="shared" si="16"/>
        <v xml:space="preserve">Inwestycyjne </v>
      </c>
      <c r="B149" s="41">
        <v>-4220</v>
      </c>
      <c r="C149" s="41">
        <v>-2575</v>
      </c>
      <c r="D149" s="13"/>
      <c r="E149" s="13"/>
      <c r="F149" s="41">
        <v>-10656</v>
      </c>
      <c r="G149" s="41">
        <v>-8594</v>
      </c>
      <c r="H149" s="13"/>
      <c r="I149" s="23"/>
      <c r="J149" s="63"/>
      <c r="T149" s="133" t="s">
        <v>183</v>
      </c>
      <c r="U149" s="133" t="s">
        <v>184</v>
      </c>
      <c r="V149" s="105"/>
      <c r="W149" s="105"/>
      <c r="X149" s="106"/>
      <c r="Y149" s="106"/>
      <c r="Z149" s="105"/>
      <c r="AA149" s="105"/>
      <c r="AB149" s="106"/>
    </row>
    <row r="150" spans="1:28" s="35" customFormat="1" ht="22.15" customHeight="1" x14ac:dyDescent="0.25">
      <c r="A150" s="31" t="str">
        <f t="shared" si="16"/>
        <v>Finansowe</v>
      </c>
      <c r="B150" s="32">
        <v>-97</v>
      </c>
      <c r="C150" s="32">
        <v>-966</v>
      </c>
      <c r="D150" s="13"/>
      <c r="E150" s="13"/>
      <c r="F150" s="41">
        <v>3830</v>
      </c>
      <c r="G150" s="41">
        <v>-1265</v>
      </c>
      <c r="H150" s="13"/>
      <c r="I150" s="23"/>
      <c r="J150" s="63"/>
      <c r="T150" s="133" t="s">
        <v>185</v>
      </c>
      <c r="U150" s="133" t="s">
        <v>186</v>
      </c>
      <c r="V150" s="101"/>
      <c r="W150" s="101"/>
      <c r="X150" s="106"/>
      <c r="Y150" s="106"/>
      <c r="Z150" s="105"/>
      <c r="AA150" s="105"/>
      <c r="AB150" s="106"/>
    </row>
    <row r="151" spans="1:28" s="35" customFormat="1" ht="22.15" customHeight="1" x14ac:dyDescent="0.25">
      <c r="A151" s="31" t="str">
        <f t="shared" si="16"/>
        <v>Zmiana środków pieniężnych i ekwiwalentów</v>
      </c>
      <c r="B151" s="64">
        <v>-2717</v>
      </c>
      <c r="C151" s="41">
        <v>-1981</v>
      </c>
      <c r="D151" s="13"/>
      <c r="E151" s="13"/>
      <c r="F151" s="65">
        <v>-435</v>
      </c>
      <c r="G151" s="41">
        <v>-3082</v>
      </c>
      <c r="H151" s="13"/>
      <c r="I151" s="23"/>
      <c r="J151" s="63"/>
      <c r="T151" s="133" t="s">
        <v>187</v>
      </c>
      <c r="U151" s="133" t="s">
        <v>188</v>
      </c>
      <c r="V151" s="104"/>
      <c r="W151" s="105"/>
      <c r="X151" s="106"/>
      <c r="Y151" s="106"/>
      <c r="Z151" s="103"/>
      <c r="AA151" s="105"/>
      <c r="AB151" s="106"/>
    </row>
    <row r="152" spans="1:28" s="35" customFormat="1" ht="22.15" customHeight="1" x14ac:dyDescent="0.25">
      <c r="A152" s="12" t="str">
        <f t="shared" si="16"/>
        <v xml:space="preserve"> Dane z bilansu skonsolidowanego</v>
      </c>
      <c r="B152" s="13"/>
      <c r="C152" s="13"/>
      <c r="D152" s="13"/>
      <c r="E152" s="13"/>
      <c r="F152" s="13"/>
      <c r="G152" s="13"/>
      <c r="H152" s="13"/>
      <c r="I152" s="23"/>
      <c r="J152" s="63"/>
      <c r="T152" s="134" t="s">
        <v>189</v>
      </c>
      <c r="U152" s="134" t="s">
        <v>190</v>
      </c>
      <c r="V152" s="98" t="s">
        <v>191</v>
      </c>
      <c r="W152" s="98" t="s">
        <v>192</v>
      </c>
      <c r="X152" s="98" t="s">
        <v>193</v>
      </c>
      <c r="Y152" s="145"/>
      <c r="Z152" s="98" t="s">
        <v>194</v>
      </c>
      <c r="AA152" s="98" t="s">
        <v>195</v>
      </c>
      <c r="AB152" s="98" t="s">
        <v>196</v>
      </c>
    </row>
    <row r="153" spans="1:28" s="11" customFormat="1" ht="22.15" customHeight="1" x14ac:dyDescent="0.25">
      <c r="A153" s="66"/>
      <c r="B153" s="30" t="str">
        <f>IF($B$1="ENGLISH",V153,V152)</f>
        <v>IV kw. 16 BZ</v>
      </c>
      <c r="C153" s="30" t="str">
        <f>IF($B$1="ENGLISH",W153,W152)</f>
        <v>IV kw. 16 BO</v>
      </c>
      <c r="D153" s="30" t="str">
        <f>IF($B$1="ENGLISH",X153,X152)</f>
        <v>∆ IV kw. 16</v>
      </c>
      <c r="E153" s="30"/>
      <c r="F153" s="30" t="str">
        <f>IF($B$1="ENGLISH",Z153,Z152)</f>
        <v>2016 BZ</v>
      </c>
      <c r="G153" s="30" t="str">
        <f>IF($B$1="ENGLISH",AA153,AA152)</f>
        <v>2016 BO</v>
      </c>
      <c r="H153" s="30" t="str">
        <f>IF($B$1="ENGLISH",AB153,AB152)</f>
        <v>∆ 2016</v>
      </c>
      <c r="I153" s="67"/>
      <c r="J153" s="67"/>
      <c r="T153" s="146"/>
      <c r="U153" s="147"/>
      <c r="V153" s="98" t="s">
        <v>197</v>
      </c>
      <c r="W153" s="98" t="s">
        <v>198</v>
      </c>
      <c r="X153" s="98" t="s">
        <v>199</v>
      </c>
      <c r="Y153" s="145"/>
      <c r="Z153" s="98" t="s">
        <v>200</v>
      </c>
      <c r="AA153" s="98" t="s">
        <v>201</v>
      </c>
      <c r="AB153" s="98" t="s">
        <v>196</v>
      </c>
    </row>
    <row r="154" spans="1:28" s="35" customFormat="1" ht="22.15" customHeight="1" x14ac:dyDescent="0.25">
      <c r="A154" s="31" t="str">
        <f t="shared" ref="A154:A161" si="17">IF(B$1="ENGLISH",T154,U154)</f>
        <v>Środki pieniężne i ewkiwalenty</v>
      </c>
      <c r="B154" s="41">
        <v>2669</v>
      </c>
      <c r="C154" s="41">
        <v>5386</v>
      </c>
      <c r="D154" s="64">
        <v>-2717</v>
      </c>
      <c r="E154" s="13"/>
      <c r="F154" s="41">
        <v>2669</v>
      </c>
      <c r="G154" s="41">
        <v>3104</v>
      </c>
      <c r="H154" s="65">
        <v>-435</v>
      </c>
      <c r="I154" s="45"/>
      <c r="J154" s="45"/>
      <c r="T154" s="133" t="s">
        <v>202</v>
      </c>
      <c r="U154" s="133" t="s">
        <v>203</v>
      </c>
      <c r="V154" s="105"/>
      <c r="W154" s="105"/>
      <c r="X154" s="104"/>
      <c r="Y154" s="106"/>
      <c r="Z154" s="105"/>
      <c r="AA154" s="105"/>
      <c r="AB154" s="103"/>
    </row>
    <row r="155" spans="1:28" s="35" customFormat="1" ht="22.15" customHeight="1" x14ac:dyDescent="0.25">
      <c r="A155" s="31" t="str">
        <f t="shared" si="17"/>
        <v xml:space="preserve">Lokaty i depozyty krótkoterminowe </v>
      </c>
      <c r="B155" s="41">
        <v>2300</v>
      </c>
      <c r="C155" s="32">
        <v>1</v>
      </c>
      <c r="D155" s="41">
        <v>2299</v>
      </c>
      <c r="E155" s="13"/>
      <c r="F155" s="41">
        <v>2300</v>
      </c>
      <c r="G155" s="32">
        <v>1</v>
      </c>
      <c r="H155" s="41">
        <v>2299</v>
      </c>
      <c r="I155" s="18"/>
      <c r="J155" s="18"/>
      <c r="T155" s="133" t="s">
        <v>204</v>
      </c>
      <c r="U155" s="133" t="s">
        <v>205</v>
      </c>
      <c r="V155" s="105"/>
      <c r="W155" s="101"/>
      <c r="X155" s="105"/>
      <c r="Y155" s="106"/>
      <c r="Z155" s="105"/>
      <c r="AA155" s="101"/>
      <c r="AB155" s="105"/>
    </row>
    <row r="156" spans="1:28" s="35" customFormat="1" ht="22.15" customHeight="1" x14ac:dyDescent="0.25">
      <c r="A156" s="31" t="str">
        <f t="shared" si="17"/>
        <v>Środki o ograniczonej możliwości dysponowania (korekta)</v>
      </c>
      <c r="B156" s="32">
        <v>-107</v>
      </c>
      <c r="C156" s="32">
        <v>-130</v>
      </c>
      <c r="D156" s="32">
        <v>23</v>
      </c>
      <c r="E156" s="13"/>
      <c r="F156" s="32">
        <v>-107</v>
      </c>
      <c r="G156" s="32">
        <v>-333</v>
      </c>
      <c r="H156" s="32">
        <v>226</v>
      </c>
      <c r="I156" s="15"/>
      <c r="J156" s="15"/>
      <c r="T156" s="133" t="s">
        <v>206</v>
      </c>
      <c r="U156" s="133" t="s">
        <v>207</v>
      </c>
      <c r="V156" s="101"/>
      <c r="W156" s="101"/>
      <c r="X156" s="101"/>
      <c r="Y156" s="106"/>
      <c r="Z156" s="101"/>
      <c r="AA156" s="101"/>
      <c r="AB156" s="101"/>
    </row>
    <row r="157" spans="1:28" s="35" customFormat="1" ht="22.15" customHeight="1" x14ac:dyDescent="0.25">
      <c r="A157" s="37" t="str">
        <f t="shared" si="17"/>
        <v>Środki pieniężne w dyspozycji Grupy PGE</v>
      </c>
      <c r="B157" s="39">
        <v>4862</v>
      </c>
      <c r="C157" s="39">
        <v>5257</v>
      </c>
      <c r="D157" s="38">
        <v>-395</v>
      </c>
      <c r="E157" s="13"/>
      <c r="F157" s="39">
        <v>4862</v>
      </c>
      <c r="G157" s="39">
        <v>2772</v>
      </c>
      <c r="H157" s="39">
        <v>2090</v>
      </c>
      <c r="I157" s="40"/>
      <c r="J157" s="40"/>
      <c r="T157" s="134" t="s">
        <v>208</v>
      </c>
      <c r="U157" s="134" t="s">
        <v>209</v>
      </c>
      <c r="V157" s="104"/>
      <c r="W157" s="104"/>
      <c r="X157" s="103"/>
      <c r="Y157" s="106"/>
      <c r="Z157" s="104"/>
      <c r="AA157" s="104"/>
      <c r="AB157" s="104"/>
    </row>
    <row r="158" spans="1:28" s="35" customFormat="1" ht="22.15" customHeight="1" x14ac:dyDescent="0.25">
      <c r="A158" s="31" t="str">
        <f t="shared" si="17"/>
        <v>Krótkoterminowe zadłużenie finansowe</v>
      </c>
      <c r="B158" s="32">
        <v>-411</v>
      </c>
      <c r="C158" s="32">
        <v>-390</v>
      </c>
      <c r="D158" s="32">
        <v>-21</v>
      </c>
      <c r="E158" s="13"/>
      <c r="F158" s="32">
        <v>-411</v>
      </c>
      <c r="G158" s="32">
        <v>-291</v>
      </c>
      <c r="H158" s="32">
        <v>-120</v>
      </c>
      <c r="I158" s="32"/>
      <c r="J158" s="15"/>
      <c r="T158" s="133" t="s">
        <v>210</v>
      </c>
      <c r="U158" s="133" t="s">
        <v>211</v>
      </c>
      <c r="V158" s="101"/>
      <c r="W158" s="101"/>
      <c r="X158" s="101"/>
      <c r="Y158" s="106"/>
      <c r="Z158" s="101"/>
      <c r="AA158" s="101"/>
      <c r="AB158" s="101"/>
    </row>
    <row r="159" spans="1:28" s="35" customFormat="1" ht="22.15" customHeight="1" x14ac:dyDescent="0.25">
      <c r="A159" s="31" t="str">
        <f t="shared" si="17"/>
        <v>Długoterminowe zadłużenie finansowe</v>
      </c>
      <c r="B159" s="41">
        <v>-9603</v>
      </c>
      <c r="C159" s="32">
        <v>-9076</v>
      </c>
      <c r="D159" s="32">
        <v>-527</v>
      </c>
      <c r="E159" s="13"/>
      <c r="F159" s="41">
        <v>-9603</v>
      </c>
      <c r="G159" s="41">
        <v>-5118</v>
      </c>
      <c r="H159" s="41">
        <v>-4485</v>
      </c>
      <c r="I159" s="41"/>
      <c r="J159" s="18"/>
      <c r="T159" s="133" t="s">
        <v>212</v>
      </c>
      <c r="U159" s="133" t="s">
        <v>213</v>
      </c>
      <c r="V159" s="105"/>
      <c r="W159" s="101"/>
      <c r="X159" s="101"/>
      <c r="Y159" s="106"/>
      <c r="Z159" s="105"/>
      <c r="AA159" s="105"/>
      <c r="AB159" s="105"/>
    </row>
    <row r="160" spans="1:28" s="35" customFormat="1" ht="22.15" customHeight="1" x14ac:dyDescent="0.25">
      <c r="A160" s="37" t="str">
        <f t="shared" si="17"/>
        <v>Łącznie zadłużenie finansowe (brutto)</v>
      </c>
      <c r="B160" s="39">
        <v>-10014</v>
      </c>
      <c r="C160" s="39">
        <v>-9466</v>
      </c>
      <c r="D160" s="38">
        <v>-548</v>
      </c>
      <c r="E160" s="13"/>
      <c r="F160" s="39">
        <v>-10014</v>
      </c>
      <c r="G160" s="39">
        <v>-5409</v>
      </c>
      <c r="H160" s="39">
        <v>-4605</v>
      </c>
      <c r="I160" s="39"/>
      <c r="J160" s="40"/>
      <c r="T160" s="134" t="s">
        <v>214</v>
      </c>
      <c r="U160" s="134" t="s">
        <v>215</v>
      </c>
      <c r="V160" s="104"/>
      <c r="W160" s="104"/>
      <c r="X160" s="103"/>
      <c r="Y160" s="106"/>
      <c r="Z160" s="104"/>
      <c r="AA160" s="104"/>
      <c r="AB160" s="104"/>
    </row>
    <row r="161" spans="1:28" s="35" customFormat="1" ht="22.15" customHeight="1" x14ac:dyDescent="0.25">
      <c r="A161" s="37" t="str">
        <f t="shared" si="17"/>
        <v>Zadłużenie netto*</v>
      </c>
      <c r="B161" s="39">
        <v>-5152</v>
      </c>
      <c r="C161" s="39">
        <v>-4209</v>
      </c>
      <c r="D161" s="38">
        <v>-943</v>
      </c>
      <c r="E161" s="13"/>
      <c r="F161" s="39">
        <v>-5152</v>
      </c>
      <c r="G161" s="39">
        <v>-2637</v>
      </c>
      <c r="H161" s="39">
        <v>-2515</v>
      </c>
      <c r="I161" s="39"/>
      <c r="J161" s="40"/>
      <c r="T161" s="134" t="s">
        <v>216</v>
      </c>
      <c r="U161" s="134" t="s">
        <v>217</v>
      </c>
      <c r="V161" s="104"/>
      <c r="W161" s="104"/>
      <c r="X161" s="103"/>
      <c r="Y161" s="106"/>
      <c r="Z161" s="104"/>
      <c r="AA161" s="104"/>
      <c r="AB161" s="104"/>
    </row>
    <row r="162" spans="1:28" s="70" customFormat="1" ht="22.15" customHeight="1" x14ac:dyDescent="0.25">
      <c r="A162" s="6"/>
      <c r="B162" s="7"/>
      <c r="C162" s="7"/>
      <c r="D162" s="7"/>
      <c r="E162" s="7"/>
      <c r="F162" s="7"/>
      <c r="G162" s="7"/>
      <c r="H162" s="68"/>
      <c r="I162" s="68"/>
      <c r="J162" s="69"/>
      <c r="T162" s="148"/>
      <c r="U162" s="148"/>
      <c r="V162" s="102"/>
      <c r="W162" s="102"/>
      <c r="X162" s="102"/>
      <c r="Y162" s="102"/>
      <c r="Z162" s="102"/>
      <c r="AA162" s="102"/>
      <c r="AB162" s="102"/>
    </row>
    <row r="163" spans="1:28" s="70" customFormat="1" x14ac:dyDescent="0.25">
      <c r="A163" s="6"/>
      <c r="B163" s="7"/>
      <c r="C163" s="7"/>
      <c r="D163" s="7"/>
      <c r="E163" s="7"/>
      <c r="F163" s="7"/>
      <c r="G163" s="7"/>
      <c r="H163" s="68"/>
      <c r="I163" s="68"/>
      <c r="J163" s="69"/>
      <c r="T163" s="148"/>
      <c r="U163" s="148"/>
      <c r="V163" s="102"/>
      <c r="W163" s="102"/>
      <c r="X163" s="102"/>
      <c r="Y163" s="102"/>
      <c r="Z163" s="102"/>
      <c r="AA163" s="102"/>
      <c r="AB163" s="102"/>
    </row>
    <row r="164" spans="1:28" x14ac:dyDescent="0.25">
      <c r="J164" s="69"/>
    </row>
    <row r="165" spans="1:28" x14ac:dyDescent="0.25">
      <c r="J165" s="69"/>
    </row>
  </sheetData>
  <dataValidations disablePrompts="1" count="1">
    <dataValidation type="list" errorStyle="information" allowBlank="1" showInputMessage="1" showErrorMessage="1" promptTitle="Język / Language" prompt="Wybierz język / choose language" sqref="B1">
      <formula1>$T$2:$U$2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Suplement do prezentacji FY 16</vt:lpstr>
    </vt:vector>
  </TitlesOfParts>
  <Company>GK PGE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Gaworczyk Bernard [PGE S.A.]</dc:creator>
  <cp:lastModifiedBy>Dragan Krzysztof [PGE S.A.]</cp:lastModifiedBy>
  <dcterms:created xsi:type="dcterms:W3CDTF">2017-03-07T22:49:03Z</dcterms:created>
  <dcterms:modified xsi:type="dcterms:W3CDTF">2017-03-07T23:26:15Z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