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zentacje\2023 Q4\"/>
    </mc:Choice>
  </mc:AlternateContent>
  <bookViews>
    <workbookView xWindow="0" yWindow="0" windowWidth="19200" windowHeight="5715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operacyjne_PL'!$C$197</definedName>
    <definedName name="_Toc129896172" localSheetId="2">'Szczegółowe dane operacyjne_PL'!$D$217</definedName>
    <definedName name="_Toc129896173" localSheetId="2">'Szczegółowe dane operacyjne_PL'!$E$197</definedName>
    <definedName name="_Toc129896174" localSheetId="2">'Szczegółowe dane operacyjne_PL'!$F$197</definedName>
    <definedName name="_Toc129896176" localSheetId="2">'Szczegółowe dane operacyjne_PL'!$C$218</definedName>
    <definedName name="_Toc129896178" localSheetId="2">'Szczegółowe dane operacyjne_PL'!$E$218</definedName>
    <definedName name="_Toc129896179" localSheetId="2">'Szczegółowe dane operacyjne_PL'!#REF!</definedName>
    <definedName name="_Toc129896181" localSheetId="2">'Szczegółowe dane operacyjne_PL'!$C$219</definedName>
    <definedName name="_Toc129896183" localSheetId="2">'Szczegółowe dane operacyjne_PL'!$E$219</definedName>
    <definedName name="_Toc129896184" localSheetId="2">'Szczegółowe dane operacyjne_PL'!$F$198</definedName>
    <definedName name="_Toc129896187" localSheetId="2">'Szczegółowe dane operacyjne_PL'!$D$220</definedName>
    <definedName name="_Toc129896189" localSheetId="2">'Szczegółowe dane operacyjne_PL'!$F$220</definedName>
    <definedName name="_Toc129896191" localSheetId="2">'Szczegółowe dane operacyjne_PL'!$D$200</definedName>
    <definedName name="_Toc129896192" localSheetId="2">'Szczegółowe dane operacyjne_PL'!$F$200</definedName>
    <definedName name="_Toc135306881" localSheetId="2">'Szczegółowe dane operacyjne_PL'!$D$197</definedName>
    <definedName name="_Toc135306885" localSheetId="2">'Szczegółowe dane operacyjne_PL'!#REF!</definedName>
    <definedName name="_Toc135306887" localSheetId="2">'Szczegółowe dane operacyjne_PL'!#REF!</definedName>
    <definedName name="_Toc135306890" localSheetId="2">'Szczegółowe dane operacyjne_PL'!$C$198</definedName>
    <definedName name="_Toc135306891" localSheetId="2">'Szczegółowe dane operacyjne_PL'!$D$198</definedName>
    <definedName name="_Toc135306892" localSheetId="2">'Szczegółowe dane operacyjne_PL'!$E$198</definedName>
    <definedName name="_Toc135306896" localSheetId="2">'Szczegółowe dane operacyjne_PL'!$D$199</definedName>
    <definedName name="_Toc135306898" localSheetId="2">'Szczegółowe dane operacyjne_PL'!$F$199</definedName>
    <definedName name="_Toc151110121" localSheetId="2">'Szczegółowe dane operacyjne_PL'!$D$217</definedName>
    <definedName name="_Toc151110126" localSheetId="2">'Szczegółowe dane operacyjne_PL'!$D$218</definedName>
    <definedName name="_Toc151110131" localSheetId="2">'Szczegółowe dane operacyjne_PL'!$D$219</definedName>
    <definedName name="_Toc151110140" localSheetId="2">'Szczegółowe dane operacyjne_PL'!$D$221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operacyjne_PL'!#REF!</definedName>
    <definedName name="_Toc96511602" localSheetId="2">'Szczegółowe dane operacyjne_PL'!$D$219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F129" i="2" l="1"/>
  <c r="E129" i="2"/>
  <c r="D129" i="2"/>
  <c r="B129" i="2"/>
  <c r="F128" i="2"/>
  <c r="E128" i="2"/>
  <c r="D128" i="2"/>
  <c r="B128" i="2"/>
  <c r="F127" i="2"/>
  <c r="E127" i="2"/>
  <c r="D127" i="2"/>
  <c r="B127" i="2"/>
  <c r="F126" i="2"/>
  <c r="E126" i="2"/>
  <c r="D126" i="2"/>
  <c r="B126" i="2"/>
  <c r="F125" i="2"/>
  <c r="E125" i="2"/>
  <c r="D125" i="2"/>
  <c r="B125" i="2"/>
  <c r="F124" i="2"/>
  <c r="E124" i="2"/>
  <c r="D124" i="2"/>
  <c r="B124" i="2"/>
  <c r="F123" i="2"/>
  <c r="E123" i="2"/>
  <c r="D123" i="2"/>
  <c r="B123" i="2"/>
  <c r="F122" i="2"/>
  <c r="E122" i="2"/>
  <c r="D122" i="2"/>
  <c r="B122" i="2"/>
  <c r="F121" i="2"/>
  <c r="E121" i="2"/>
  <c r="D121" i="2"/>
  <c r="B121" i="2"/>
  <c r="F120" i="2"/>
  <c r="E120" i="2"/>
  <c r="D120" i="2"/>
  <c r="B120" i="2"/>
  <c r="F119" i="2"/>
  <c r="E119" i="2"/>
  <c r="D119" i="2"/>
  <c r="B119" i="2"/>
  <c r="F118" i="2"/>
  <c r="E118" i="2"/>
  <c r="D118" i="2"/>
  <c r="B118" i="2"/>
  <c r="F117" i="2"/>
  <c r="E117" i="2"/>
  <c r="D117" i="2"/>
  <c r="B117" i="2"/>
  <c r="F116" i="2"/>
  <c r="E116" i="2"/>
  <c r="D116" i="2"/>
  <c r="B116" i="2"/>
  <c r="F115" i="2"/>
  <c r="E115" i="2"/>
  <c r="D115" i="2"/>
  <c r="B115" i="2"/>
  <c r="F114" i="2"/>
  <c r="E114" i="2"/>
  <c r="D114" i="2"/>
  <c r="B114" i="2"/>
  <c r="F113" i="2"/>
  <c r="E113" i="2"/>
  <c r="D113" i="2"/>
  <c r="B113" i="2"/>
  <c r="F112" i="2"/>
  <c r="E112" i="2"/>
  <c r="D112" i="2"/>
  <c r="B112" i="2"/>
  <c r="F111" i="2"/>
  <c r="E111" i="2"/>
  <c r="D111" i="2"/>
  <c r="B111" i="2"/>
  <c r="F110" i="2"/>
  <c r="E110" i="2"/>
  <c r="D110" i="2"/>
  <c r="B110" i="2"/>
  <c r="F160" i="2"/>
  <c r="E160" i="2"/>
  <c r="D160" i="2"/>
  <c r="B160" i="2"/>
  <c r="F159" i="2"/>
  <c r="E159" i="2"/>
  <c r="D159" i="2"/>
  <c r="B159" i="2"/>
  <c r="F158" i="2"/>
  <c r="E158" i="2"/>
  <c r="D158" i="2"/>
  <c r="B158" i="2"/>
  <c r="F157" i="2"/>
  <c r="E157" i="2"/>
  <c r="D157" i="2"/>
  <c r="B157" i="2"/>
  <c r="F156" i="2"/>
  <c r="E156" i="2"/>
  <c r="D156" i="2"/>
  <c r="B156" i="2"/>
  <c r="F155" i="2"/>
  <c r="E155" i="2"/>
  <c r="D155" i="2"/>
  <c r="B155" i="2"/>
  <c r="F154" i="2"/>
  <c r="E154" i="2"/>
  <c r="D154" i="2"/>
  <c r="B154" i="2"/>
  <c r="F153" i="2"/>
  <c r="E153" i="2"/>
  <c r="D153" i="2"/>
  <c r="B153" i="2"/>
  <c r="F152" i="2"/>
  <c r="E152" i="2"/>
  <c r="D152" i="2"/>
  <c r="B152" i="2"/>
  <c r="F151" i="2"/>
  <c r="E151" i="2"/>
  <c r="D151" i="2"/>
  <c r="B151" i="2"/>
  <c r="F150" i="2"/>
  <c r="E150" i="2"/>
  <c r="D150" i="2"/>
  <c r="B150" i="2"/>
  <c r="F149" i="2"/>
  <c r="E149" i="2"/>
  <c r="D149" i="2"/>
  <c r="B149" i="2"/>
  <c r="F148" i="2"/>
  <c r="E148" i="2"/>
  <c r="D148" i="2"/>
  <c r="B148" i="2"/>
  <c r="F147" i="2"/>
  <c r="E147" i="2"/>
  <c r="D147" i="2"/>
  <c r="B147" i="2"/>
  <c r="F146" i="2"/>
  <c r="E146" i="2"/>
  <c r="D146" i="2"/>
  <c r="B146" i="2"/>
  <c r="F145" i="2"/>
  <c r="E145" i="2"/>
  <c r="D145" i="2"/>
  <c r="B145" i="2"/>
  <c r="F144" i="2"/>
  <c r="E144" i="2"/>
  <c r="D144" i="2"/>
  <c r="B144" i="2"/>
  <c r="F143" i="2"/>
  <c r="E143" i="2"/>
  <c r="D143" i="2"/>
  <c r="B143" i="2"/>
  <c r="F142" i="2"/>
  <c r="E142" i="2"/>
  <c r="D142" i="2"/>
  <c r="B142" i="2"/>
  <c r="F141" i="2"/>
  <c r="E141" i="2"/>
  <c r="D141" i="2"/>
  <c r="B141" i="2"/>
  <c r="F140" i="2"/>
  <c r="E140" i="2"/>
  <c r="D140" i="2"/>
  <c r="B140" i="2"/>
  <c r="F139" i="2"/>
  <c r="E139" i="2"/>
  <c r="D139" i="2"/>
  <c r="B139" i="2"/>
  <c r="F138" i="2"/>
  <c r="E138" i="2"/>
  <c r="D138" i="2"/>
  <c r="B138" i="2"/>
  <c r="F137" i="2"/>
  <c r="E137" i="2"/>
  <c r="D137" i="2"/>
  <c r="B137" i="2"/>
  <c r="F136" i="2"/>
  <c r="E136" i="2"/>
  <c r="D136" i="2"/>
  <c r="B136" i="2"/>
  <c r="F135" i="2"/>
  <c r="E135" i="2"/>
  <c r="D135" i="2"/>
  <c r="B135" i="2"/>
  <c r="F134" i="2"/>
  <c r="E134" i="2"/>
  <c r="D134" i="2"/>
  <c r="B134" i="2"/>
  <c r="F133" i="2"/>
  <c r="E133" i="2"/>
  <c r="D133" i="2"/>
  <c r="B133" i="2"/>
  <c r="F132" i="2"/>
  <c r="E132" i="2"/>
  <c r="D132" i="2"/>
  <c r="B132" i="2"/>
  <c r="D110" i="1" l="1"/>
  <c r="A166" i="1" l="1"/>
  <c r="A144" i="1"/>
  <c r="D99" i="1" l="1"/>
  <c r="D100" i="1"/>
  <c r="B96" i="1"/>
  <c r="D96" i="1" s="1"/>
  <c r="D173" i="1" l="1"/>
  <c r="D121" i="1" l="1"/>
  <c r="A35" i="1"/>
  <c r="A163" i="1" l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65" i="1"/>
  <c r="A20" i="1"/>
  <c r="A22" i="1"/>
  <c r="A19" i="1"/>
  <c r="A15" i="1"/>
  <c r="A9" i="1"/>
  <c r="A7" i="1"/>
  <c r="E180" i="2"/>
  <c r="E181" i="2"/>
  <c r="E182" i="2"/>
  <c r="E183" i="2"/>
  <c r="D182" i="2"/>
  <c r="D181" i="2"/>
  <c r="L16" i="2"/>
  <c r="L14" i="2"/>
  <c r="L12" i="2"/>
  <c r="L10" i="2"/>
  <c r="L8" i="2"/>
  <c r="G16" i="2"/>
  <c r="G14" i="2"/>
  <c r="G12" i="2"/>
  <c r="G8" i="2"/>
  <c r="F14" i="2"/>
  <c r="F12" i="2"/>
  <c r="F10" i="2"/>
  <c r="E12" i="2"/>
  <c r="E10" i="2"/>
  <c r="D12" i="2"/>
  <c r="K55" i="2"/>
  <c r="E55" i="3"/>
  <c r="J55" i="2"/>
  <c r="D55" i="3"/>
  <c r="D55" i="2" s="1"/>
  <c r="M53" i="2"/>
  <c r="M51" i="2"/>
  <c r="G183" i="2"/>
  <c r="G182" i="2"/>
  <c r="F182" i="2"/>
  <c r="G181" i="2"/>
  <c r="F181" i="2"/>
  <c r="G180" i="2"/>
  <c r="F180" i="2"/>
  <c r="D180" i="2"/>
  <c r="E131" i="2"/>
  <c r="D131" i="2"/>
  <c r="E109" i="2"/>
  <c r="D109" i="2"/>
  <c r="E101" i="2"/>
  <c r="E100" i="2"/>
  <c r="D101" i="2"/>
  <c r="D100" i="2"/>
  <c r="E98" i="2"/>
  <c r="E97" i="2"/>
  <c r="D98" i="2"/>
  <c r="D9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67" i="2"/>
  <c r="D67" i="2"/>
  <c r="M55" i="2"/>
  <c r="L55" i="2"/>
  <c r="G55" i="3"/>
  <c r="G55" i="2" s="1"/>
  <c r="F55" i="3"/>
  <c r="F55" i="2" s="1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M10" i="2"/>
  <c r="J12" i="2"/>
  <c r="K12" i="2"/>
  <c r="M12" i="2"/>
  <c r="J14" i="2"/>
  <c r="K14" i="2"/>
  <c r="M14" i="2"/>
  <c r="J16" i="2"/>
  <c r="K16" i="2"/>
  <c r="M16" i="2"/>
  <c r="M8" i="2"/>
  <c r="K8" i="2"/>
  <c r="J8" i="2"/>
  <c r="F16" i="2"/>
  <c r="F8" i="2"/>
  <c r="E8" i="2"/>
  <c r="D14" i="2"/>
  <c r="D97" i="1"/>
  <c r="D98" i="1"/>
  <c r="D180" i="1"/>
  <c r="D179" i="1"/>
  <c r="D178" i="1"/>
  <c r="D177" i="1"/>
  <c r="D176" i="1"/>
  <c r="D172" i="1"/>
  <c r="D171" i="1"/>
  <c r="D170" i="1"/>
  <c r="D169" i="1"/>
  <c r="D168" i="1"/>
  <c r="D167" i="1"/>
  <c r="D137" i="1"/>
  <c r="D136" i="1"/>
  <c r="D135" i="1"/>
  <c r="D134" i="1"/>
  <c r="D133" i="1"/>
  <c r="D132" i="1"/>
  <c r="D131" i="1"/>
  <c r="D130" i="1"/>
  <c r="D128" i="1"/>
  <c r="D129" i="1"/>
  <c r="D138" i="1"/>
  <c r="D139" i="1"/>
  <c r="D140" i="1"/>
  <c r="D141" i="1"/>
  <c r="D127" i="1"/>
  <c r="E27" i="2"/>
  <c r="E65" i="2" s="1"/>
  <c r="E107" i="2" s="1"/>
  <c r="F177" i="2" s="1"/>
  <c r="D27" i="2"/>
  <c r="D65" i="2" s="1"/>
  <c r="D107" i="2" s="1"/>
  <c r="D177" i="2" s="1"/>
  <c r="K7" i="2"/>
  <c r="M7" i="2"/>
  <c r="M27" i="2" s="1"/>
  <c r="J7" i="2"/>
  <c r="L7" i="2" s="1"/>
  <c r="L27" i="2" s="1"/>
  <c r="H7" i="2"/>
  <c r="I7" i="2" s="1"/>
  <c r="I27" i="2" s="1"/>
  <c r="G7" i="2"/>
  <c r="G27" i="2" s="1"/>
  <c r="F7" i="2"/>
  <c r="F27" i="2" s="1"/>
  <c r="F65" i="2" s="1"/>
  <c r="F107" i="2" s="1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D95" i="1"/>
  <c r="D94" i="1"/>
  <c r="D93" i="1"/>
  <c r="D92" i="1"/>
  <c r="D91" i="1"/>
  <c r="D90" i="1"/>
  <c r="D89" i="1"/>
  <c r="D87" i="1"/>
  <c r="D86" i="1"/>
  <c r="D85" i="1"/>
  <c r="D84" i="1"/>
  <c r="D111" i="1"/>
  <c r="D123" i="1"/>
  <c r="D122" i="1"/>
  <c r="D119" i="1"/>
  <c r="D118" i="1"/>
  <c r="D117" i="1"/>
  <c r="D116" i="1"/>
  <c r="D115" i="1"/>
  <c r="D114" i="1"/>
  <c r="D113" i="1"/>
  <c r="D112" i="1"/>
  <c r="D109" i="1"/>
  <c r="D108" i="1"/>
  <c r="D107" i="1"/>
  <c r="D106" i="1"/>
  <c r="D105" i="1"/>
  <c r="K27" i="2"/>
  <c r="H27" i="2"/>
  <c r="A18" i="1"/>
  <c r="E27" i="3"/>
  <c r="D27" i="3"/>
  <c r="G7" i="3"/>
  <c r="F7" i="3"/>
  <c r="F131" i="2"/>
  <c r="F109" i="2"/>
  <c r="F101" i="2"/>
  <c r="F100" i="2"/>
  <c r="F98" i="2"/>
  <c r="F97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I55" i="2"/>
  <c r="H55" i="2"/>
  <c r="D81" i="1"/>
  <c r="A63" i="1"/>
  <c r="A67" i="1"/>
  <c r="A65" i="1"/>
  <c r="B131" i="2"/>
  <c r="B109" i="2"/>
  <c r="B101" i="2"/>
  <c r="B100" i="2"/>
  <c r="B98" i="2"/>
  <c r="B97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110" i="1"/>
  <c r="A109" i="1"/>
  <c r="A108" i="1"/>
  <c r="A107" i="1"/>
  <c r="A106" i="1"/>
  <c r="A10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B4" i="1"/>
  <c r="B25" i="1" s="1"/>
  <c r="B45" i="1" s="1"/>
  <c r="B60" i="1" s="1"/>
  <c r="A80" i="1"/>
  <c r="A79" i="1"/>
  <c r="A61" i="1"/>
  <c r="A5" i="1"/>
  <c r="A50" i="1"/>
  <c r="A201" i="1"/>
  <c r="A200" i="1"/>
  <c r="A199" i="1"/>
  <c r="A198" i="1"/>
  <c r="A197" i="1"/>
  <c r="A196" i="1"/>
  <c r="A195" i="1"/>
  <c r="A194" i="1"/>
  <c r="A193" i="1"/>
  <c r="A192" i="1"/>
  <c r="A190" i="1"/>
  <c r="A189" i="1"/>
  <c r="A188" i="1"/>
  <c r="A187" i="1"/>
  <c r="A186" i="1"/>
  <c r="A185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04" i="1"/>
  <c r="A103" i="1"/>
  <c r="A83" i="1"/>
  <c r="A82" i="1"/>
  <c r="A78" i="1"/>
  <c r="A77" i="1"/>
  <c r="A76" i="1"/>
  <c r="A75" i="1"/>
  <c r="A74" i="1"/>
  <c r="A73" i="1"/>
  <c r="A72" i="1"/>
  <c r="A71" i="1"/>
  <c r="A70" i="1"/>
  <c r="A69" i="1"/>
  <c r="A68" i="1"/>
  <c r="A66" i="1"/>
  <c r="A64" i="1"/>
  <c r="A62" i="1"/>
  <c r="A60" i="1"/>
  <c r="A59" i="1"/>
  <c r="A58" i="1"/>
  <c r="A56" i="1"/>
  <c r="A55" i="1"/>
  <c r="A54" i="1"/>
  <c r="A52" i="1"/>
  <c r="A51" i="1"/>
  <c r="A49" i="1"/>
  <c r="A48" i="1"/>
  <c r="A47" i="1"/>
  <c r="A46" i="1"/>
  <c r="A45" i="1"/>
  <c r="A44" i="1"/>
  <c r="A42" i="1"/>
  <c r="A41" i="1"/>
  <c r="A40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1" i="1"/>
  <c r="A17" i="1"/>
  <c r="A16" i="1"/>
  <c r="A14" i="1"/>
  <c r="A13" i="1"/>
  <c r="A12" i="1"/>
  <c r="A11" i="1"/>
  <c r="A10" i="1"/>
  <c r="A8" i="1"/>
  <c r="A6" i="1"/>
  <c r="D4" i="1"/>
  <c r="D25" i="1" s="1"/>
  <c r="D45" i="1" s="1"/>
  <c r="D60" i="1" s="1"/>
  <c r="D83" i="1" s="1"/>
  <c r="C4" i="1"/>
  <c r="C25" i="1" s="1"/>
  <c r="C45" i="1" s="1"/>
  <c r="C60" i="1" s="1"/>
  <c r="C83" i="1" s="1"/>
  <c r="A4" i="1"/>
  <c r="A3" i="1"/>
  <c r="A2" i="1"/>
  <c r="E55" i="2"/>
  <c r="K18" i="2" l="1"/>
  <c r="E99" i="2"/>
  <c r="G184" i="2"/>
  <c r="I18" i="2"/>
  <c r="D96" i="2"/>
  <c r="D99" i="2"/>
  <c r="J27" i="2"/>
  <c r="G27" i="3"/>
  <c r="F27" i="3"/>
  <c r="D104" i="1"/>
  <c r="D126" i="1" s="1"/>
  <c r="D144" i="1" s="1"/>
  <c r="J18" i="2"/>
  <c r="M18" i="2"/>
  <c r="E16" i="2"/>
  <c r="L18" i="2"/>
  <c r="D10" i="2"/>
  <c r="E96" i="2"/>
  <c r="E66" i="2"/>
  <c r="H18" i="2"/>
  <c r="F66" i="2"/>
  <c r="F99" i="2"/>
  <c r="F130" i="2"/>
  <c r="F18" i="2"/>
  <c r="F96" i="2"/>
  <c r="F108" i="2"/>
  <c r="E130" i="2"/>
  <c r="D130" i="2"/>
  <c r="D66" i="2"/>
  <c r="E108" i="2"/>
  <c r="D108" i="2"/>
  <c r="E14" i="2"/>
  <c r="G10" i="2"/>
  <c r="G18" i="2" s="1"/>
  <c r="D8" i="2"/>
  <c r="D16" i="2"/>
  <c r="C104" i="1"/>
  <c r="B83" i="1"/>
  <c r="B104" i="1"/>
  <c r="E184" i="2"/>
  <c r="D166" i="1" l="1"/>
  <c r="D186" i="1"/>
  <c r="F162" i="2"/>
  <c r="E18" i="2"/>
  <c r="E162" i="2"/>
  <c r="D18" i="2"/>
  <c r="D162" i="2"/>
  <c r="C126" i="1"/>
  <c r="B126" i="1"/>
  <c r="B144" i="1" l="1"/>
  <c r="C144" i="1"/>
  <c r="B166" i="1" l="1"/>
  <c r="B186" i="1"/>
  <c r="C166" i="1"/>
  <c r="C186" i="1"/>
</calcChain>
</file>

<file path=xl/sharedStrings.xml><?xml version="1.0" encoding="utf-8"?>
<sst xmlns="http://schemas.openxmlformats.org/spreadsheetml/2006/main" count="861" uniqueCount="462">
  <si>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</si>
  <si>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</si>
  <si>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</si>
  <si>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</si>
  <si>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</si>
  <si>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</si>
  <si>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9M 2019</t>
  </si>
  <si>
    <t>9M 2018</t>
  </si>
  <si>
    <t>Dane skonsolidowane</t>
  </si>
  <si>
    <t>Consolidated</t>
  </si>
  <si>
    <t>Q1 2023</t>
  </si>
  <si>
    <t>Q1 2022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</si>
  <si>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</si>
  <si>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</si>
  <si>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</si>
  <si>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</si>
  <si>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</si>
  <si>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</si>
  <si>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</si>
  <si>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</si>
  <si>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</si>
  <si>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 xml:space="preserve">EBIT 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</si>
  <si>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</si>
  <si>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</si>
  <si>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</si>
  <si>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</si>
  <si>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</si>
  <si>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</si>
  <si>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</si>
  <si>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</si>
  <si>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</si>
  <si>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</si>
  <si>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</si>
  <si>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</si>
  <si>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</si>
  <si>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-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</si>
  <si>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</si>
  <si>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</si>
  <si>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</si>
  <si>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</si>
  <si>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</si>
  <si>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</si>
  <si>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</si>
  <si>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</si>
  <si>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</si>
  <si>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</si>
  <si>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</si>
  <si>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</si>
  <si>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</si>
  <si>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</si>
  <si>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</si>
  <si>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</si>
  <si>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</si>
  <si>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</si>
  <si>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</si>
  <si>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</si>
  <si>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</si>
  <si>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</si>
  <si>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</si>
  <si>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</si>
  <si>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</si>
  <si>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</si>
  <si>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</si>
  <si>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</si>
  <si>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</si>
  <si>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</si>
  <si>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</si>
  <si>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</si>
  <si>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</si>
  <si>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</si>
  <si>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</si>
  <si>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</si>
  <si>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</si>
  <si>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</si>
  <si>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</si>
  <si>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</si>
  <si>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</si>
  <si>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</si>
  <si>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</si>
  <si>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</si>
  <si>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</si>
  <si>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</si>
  <si>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</si>
  <si>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</si>
  <si>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</si>
  <si>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</si>
  <si>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</si>
  <si>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</si>
  <si>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</si>
  <si>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</si>
  <si>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</si>
  <si>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</si>
  <si>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</si>
  <si>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</si>
  <si>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</si>
  <si>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</si>
  <si>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</si>
  <si>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</si>
  <si>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</si>
  <si>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</si>
  <si>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</si>
  <si>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</si>
  <si>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</si>
  <si>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</si>
  <si>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</si>
  <si>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</si>
  <si>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</si>
  <si>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</si>
  <si>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</si>
  <si>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</si>
  <si>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</si>
  <si>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</si>
  <si>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</si>
  <si>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</si>
  <si>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</si>
  <si>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</si>
  <si>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 Rynku Mocy</t>
  </si>
  <si>
    <t>Capacity market</t>
  </si>
  <si>
    <t>Przychody ze sprzedaży RUS</t>
  </si>
  <si>
    <t>Auxiliary services</t>
  </si>
  <si>
    <t>Przychody ze sprzedaży świadectw pochodzenia</t>
  </si>
  <si>
    <t>Sale of certificates of origin</t>
  </si>
  <si>
    <t>Przychody ze sprzedaży CO2</t>
  </si>
  <si>
    <t>Sale of CO2</t>
  </si>
  <si>
    <t>Przychody ze sprzedaży ciepła</t>
  </si>
  <si>
    <t>Sale of heat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</si>
  <si>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</si>
  <si>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</si>
  <si>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</si>
  <si>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</si>
  <si>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</si>
  <si>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</si>
  <si>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</si>
  <si>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</si>
  <si>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</si>
  <si>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</si>
  <si>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</si>
  <si>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</si>
  <si>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</si>
  <si>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</si>
  <si>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</si>
  <si>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</si>
  <si>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</si>
  <si>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</si>
  <si>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</si>
  <si>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</si>
  <si>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</si>
  <si>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</si>
  <si>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</si>
  <si>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</si>
  <si>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</si>
  <si>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i dystrybucji ciepła</t>
  </si>
  <si>
    <t>Przychody z rynku mocy</t>
  </si>
  <si>
    <t>Przychody z Rynku Mocy*</t>
  </si>
  <si>
    <t>Capacity market*</t>
  </si>
  <si>
    <t>Energetyka Odnawialna</t>
  </si>
  <si>
    <t>Renewables</t>
  </si>
  <si>
    <t>Pozostałe przychody z podstawowej działalności</t>
  </si>
  <si>
    <t>Other revenues from core activities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</si>
  <si>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</si>
  <si>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</si>
  <si>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</si>
  <si>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</si>
  <si>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</si>
  <si>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</si>
  <si>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</si>
  <si>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</si>
  <si>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</si>
  <si>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</si>
  <si>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</si>
  <si>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</si>
  <si>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</si>
  <si>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</si>
  <si>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</si>
  <si>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</si>
  <si>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</si>
  <si>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</si>
  <si>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</si>
  <si>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</si>
  <si>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</si>
  <si>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</si>
  <si>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</si>
  <si>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</si>
  <si>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</si>
  <si>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</si>
  <si>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</si>
  <si>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</si>
  <si>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</si>
  <si>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</si>
  <si>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</si>
  <si>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</si>
  <si>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</si>
  <si>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</si>
  <si>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</si>
  <si>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</si>
  <si>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</si>
  <si>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</si>
  <si>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</si>
  <si>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</si>
  <si>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</si>
  <si>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Q1 2023  EOP</t>
  </si>
  <si>
    <t>Q1 202  BOP</t>
  </si>
  <si>
    <t>∆ Q1 2023</t>
  </si>
  <si>
    <t>9M 2019  EOP</t>
  </si>
  <si>
    <t>9M 2019  BOP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</si>
  <si>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</si>
  <si>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</si>
  <si>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</si>
  <si>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</si>
  <si>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</si>
  <si>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</si>
  <si>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</si>
  <si>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</si>
  <si>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</si>
  <si>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</si>
  <si>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</si>
  <si>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</si>
  <si>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</si>
  <si>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</si>
  <si>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>Net debt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</si>
  <si>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</si>
  <si>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</si>
  <si>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</si>
  <si>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</si>
  <si>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</si>
  <si>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</si>
  <si>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</si>
  <si>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</si>
  <si>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</si>
  <si>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</si>
  <si>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</si>
  <si>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</si>
  <si>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</si>
  <si>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</si>
  <si>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</si>
  <si>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</si>
  <si>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</si>
  <si>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</si>
  <si>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</si>
  <si>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</si>
  <si>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</si>
  <si>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</si>
  <si>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</si>
  <si>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</si>
  <si>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</si>
  <si>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</si>
  <si>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</si>
  <si>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</si>
  <si>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</si>
  <si>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</si>
  <si>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</si>
  <si>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</si>
  <si>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</si>
  <si>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</si>
  <si>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</si>
  <si>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</si>
  <si>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</si>
  <si>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</si>
  <si>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</si>
  <si>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</si>
  <si>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</si>
  <si>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</si>
  <si>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</si>
  <si>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</si>
  <si>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</si>
  <si>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</si>
  <si>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</si>
  <si>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</si>
  <si>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</si>
  <si>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</si>
  <si>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</si>
  <si>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</si>
  <si>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</si>
  <si>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</si>
  <si>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</si>
  <si>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</si>
  <si>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</si>
  <si>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</si>
  <si>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</si>
  <si>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</si>
  <si>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</si>
  <si>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</si>
  <si>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</si>
  <si>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</si>
  <si>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</si>
  <si>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</si>
  <si>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</si>
  <si>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</si>
  <si>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</si>
  <si>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</si>
  <si>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</si>
  <si>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</si>
  <si>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</si>
  <si>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</si>
  <si>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</si>
  <si>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</si>
  <si>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</si>
  <si>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</si>
  <si>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</si>
  <si>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</si>
  <si>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</si>
  <si>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</si>
  <si>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</si>
  <si>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</si>
  <si>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</si>
  <si>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</si>
  <si>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</si>
  <si>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</si>
  <si>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</si>
  <si>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</si>
  <si>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</si>
  <si>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</si>
  <si>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</si>
  <si>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</si>
  <si>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</si>
  <si>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</si>
  <si>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</si>
  <si>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</si>
  <si>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</si>
  <si>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 (do czerwca 2021), Elektrownia Dolna Odra, Elektrociepłownia Szczecin (do czerwca 2021);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</si>
  <si>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</si>
  <si>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</si>
  <si>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do emisji CO2 (ton) ****</t>
  </si>
  <si>
    <t xml:space="preserve">do emisji CO2 (ton) 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</si>
  <si>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</si>
  <si>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</si>
  <si>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</si>
  <si>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</si>
  <si>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</si>
  <si>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</si>
  <si>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</si>
  <si>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</si>
  <si>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</si>
  <si>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</si>
  <si>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</si>
  <si>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</si>
  <si>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</si>
  <si>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</si>
  <si>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</si>
  <si>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</si>
  <si>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</si>
  <si>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</si>
  <si>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</si>
  <si>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</si>
  <si>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</si>
  <si>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</si>
  <si>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</si>
  <si>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</si>
  <si>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</si>
  <si>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</si>
  <si>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</si>
  <si>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</si>
  <si>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</si>
  <si>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</si>
  <si>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</si>
  <si>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</si>
  <si>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</si>
  <si>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</si>
  <si>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</si>
  <si>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</si>
  <si>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</si>
  <si>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</si>
  <si>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</si>
  <si>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</si>
  <si>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</si>
  <si>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</si>
  <si>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</si>
  <si>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</si>
  <si>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</si>
  <si>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</si>
  <si>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</si>
  <si>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</si>
  <si>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</si>
  <si>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</si>
  <si>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</si>
  <si>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</si>
  <si>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</si>
  <si>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</si>
  <si>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</si>
  <si>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</si>
  <si>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</si>
  <si>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</si>
  <si>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</si>
  <si>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</si>
  <si>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</si>
  <si>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</si>
  <si>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</si>
  <si>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</si>
  <si>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</si>
  <si>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</si>
  <si>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</si>
  <si>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</si>
  <si>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</si>
  <si>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</si>
  <si>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</si>
  <si>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</si>
  <si>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</si>
  <si>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</si>
  <si>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</si>
  <si>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</si>
  <si>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</si>
  <si>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</si>
  <si>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</si>
  <si>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</si>
  <si>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</si>
  <si>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</si>
  <si>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</si>
  <si>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</si>
  <si>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</si>
  <si>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</si>
  <si>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</si>
  <si>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</si>
  <si>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</si>
  <si>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</si>
  <si>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</si>
  <si>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</si>
  <si>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</si>
  <si>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</si>
  <si>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</si>
  <si>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</si>
  <si>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</si>
  <si>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</si>
  <si>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</si>
  <si>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</si>
  <si>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</si>
  <si>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</si>
  <si>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</si>
  <si>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</si>
  <si>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</si>
  <si>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</si>
  <si>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</si>
  <si>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</si>
  <si>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RAZEM  segment Energetyka Odnawialna</t>
  </si>
  <si>
    <t>Tabela: Ilość i koszt zużycia paliw na potrzeby produkcyjne od dostawców zewnętrznych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</si>
  <si>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</si>
  <si>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</si>
  <si>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</si>
  <si>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</si>
  <si>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</si>
  <si>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</si>
  <si>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</si>
  <si>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 oraz pozostałe surowce**</t>
  </si>
  <si>
    <t>**olej opałowy lekki i ciężki</t>
  </si>
  <si>
    <t>Zadłużenie ekonomiczne netto</t>
  </si>
  <si>
    <t>Elektrownia Fotowoltaiczna Pierzyska-Baranowo II</t>
  </si>
  <si>
    <t>Elektrownie fotowoltaiczne</t>
  </si>
  <si>
    <t>PV</t>
  </si>
  <si>
    <t>Elektrownia Fotowoltaiczna Gutki 1</t>
  </si>
  <si>
    <t>Elektrownia Fotowoltaiczna Gutki 2</t>
  </si>
  <si>
    <r>
      <t>Przychody ze sprzedaży CO</t>
    </r>
    <r>
      <rPr>
        <vertAlign val="subscript"/>
        <sz val="12"/>
        <color rgb="FF000000"/>
        <rFont val="Calibri"/>
        <family val="2"/>
        <charset val="238"/>
      </rPr>
      <t>2</t>
    </r>
  </si>
  <si>
    <t>IV kw. 2023</t>
  </si>
  <si>
    <t>IV kw. 2022</t>
  </si>
  <si>
    <t>Q4 2023</t>
  </si>
  <si>
    <t>Q4 2022</t>
  </si>
  <si>
    <t>Farma Wiatrowa Zalesie</t>
  </si>
  <si>
    <t>Elektrownia Fotowoltaiczna Huszlew 1</t>
  </si>
  <si>
    <t>Elektrownia Fotowoltaiczna Huszlew 2</t>
  </si>
  <si>
    <t>Elektrownia Fotowoltaiczna Zawidów 1</t>
  </si>
  <si>
    <t>Elektrownia Fotowoltaiczna Zawidów 2</t>
  </si>
  <si>
    <t>B.Z. 
IV kw. 2023</t>
  </si>
  <si>
    <t>B.O. 
IV kw. 2023</t>
  </si>
  <si>
    <t>∆ 
IV kw.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</si>
</sst>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  <numFmt numFmtId="240" formatCode="#,##0.00\x"/>
    <numFmt numFmtId="241" formatCode="#,##0\ _z_ł"/>
  </numFmts>
  <fonts count="270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Verdana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Verdana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Verdana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rgb="FF092D74"/>
      <name val="Calibri"/>
      <family val="2"/>
      <charset val="238"/>
    </font>
    <font>
      <b/>
      <sz val="12"/>
      <color rgb="FF002060"/>
      <name val="Calibri"/>
      <family val="2"/>
      <charset val="238"/>
    </font>
    <font>
      <b/>
      <sz val="12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61072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7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8">
      <alignment horizontal="center" vertical="center"/>
    </xf>
    <xf numFmtId="0" fontId="53" fillId="0" borderId="29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172" fontId="26" fillId="2" borderId="31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61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62" fillId="79" borderId="32" applyNumberFormat="0" applyAlignment="0" applyProtection="0"/>
    <xf numFmtId="0" fontId="63" fillId="0" borderId="0">
      <alignment horizontal="right"/>
    </xf>
    <xf numFmtId="0" fontId="64" fillId="80" borderId="33" applyNumberFormat="0" applyAlignment="0" applyProtection="0"/>
    <xf numFmtId="0" fontId="64" fillId="80" borderId="33" applyNumberFormat="0" applyAlignment="0" applyProtection="0"/>
    <xf numFmtId="0" fontId="64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4" fillId="80" borderId="33" applyNumberFormat="0" applyAlignment="0" applyProtection="0"/>
    <xf numFmtId="0" fontId="66" fillId="81" borderId="34" applyFont="0" applyFill="0" applyBorder="0"/>
    <xf numFmtId="0" fontId="66" fillId="81" borderId="34" applyFont="0" applyFill="0" applyBorder="0"/>
    <xf numFmtId="0" fontId="67" fillId="0" borderId="35"/>
    <xf numFmtId="0" fontId="67" fillId="0" borderId="35"/>
    <xf numFmtId="0" fontId="67" fillId="0" borderId="35"/>
    <xf numFmtId="0" fontId="67" fillId="0" borderId="35"/>
    <xf numFmtId="0" fontId="67" fillId="0" borderId="35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2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67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3" fillId="74" borderId="36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2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6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67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7" fillId="83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8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39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1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0" applyNumberFormat="0" applyAlignment="0" applyProtection="0">
      <alignment horizontal="left" vertical="center"/>
    </xf>
    <xf numFmtId="0" fontId="101" fillId="0" borderId="40" applyNumberFormat="0" applyAlignment="0" applyProtection="0">
      <alignment horizontal="left" vertical="center"/>
    </xf>
    <xf numFmtId="0" fontId="101" fillId="0" borderId="41">
      <alignment horizontal="left" vertical="center"/>
    </xf>
    <xf numFmtId="0" fontId="101" fillId="0" borderId="41">
      <alignment horizontal="left" vertical="center"/>
    </xf>
    <xf numFmtId="14" fontId="90" fillId="90" borderId="6">
      <alignment horizontal="center" vertical="center" wrapText="1"/>
    </xf>
    <xf numFmtId="0" fontId="102" fillId="0" borderId="4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2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2" fillId="0" borderId="42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6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5" fillId="0" borderId="44" applyNumberFormat="0" applyFill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8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2" applyNumberFormat="0" applyAlignment="0" applyProtection="0"/>
    <xf numFmtId="10" fontId="67" fillId="88" borderId="49" applyNumberFormat="0" applyBorder="0" applyAlignment="0" applyProtection="0"/>
    <xf numFmtId="10" fontId="67" fillId="88" borderId="49" applyNumberFormat="0" applyBorder="0" applyAlignment="0" applyProtection="0"/>
    <xf numFmtId="10" fontId="120" fillId="88" borderId="49" applyNumberFormat="0" applyBorder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202" fontId="31" fillId="92" borderId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0" applyNumberFormat="0" applyFill="0" applyAlignment="0" applyProtection="0"/>
    <xf numFmtId="170" fontId="123" fillId="0" borderId="51" applyNumberFormat="0" applyFill="0" applyAlignment="0" applyProtection="0"/>
    <xf numFmtId="0" fontId="123" fillId="0" borderId="51" applyNumberFormat="0" applyFill="0" applyAlignment="0" applyProtection="0"/>
    <xf numFmtId="167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4" fillId="0" borderId="2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167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2" fillId="0" borderId="50" applyNumberFormat="0" applyFill="0" applyAlignment="0" applyProtection="0"/>
    <xf numFmtId="0" fontId="126" fillId="0" borderId="52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167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7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9" fillId="8" borderId="21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30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31" fillId="7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0" applyNumberFormat="0" applyFill="0" applyAlignment="0" applyProtection="0"/>
    <xf numFmtId="0" fontId="134" fillId="0" borderId="51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3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2" applyNumberFormat="0" applyFill="0" applyAlignment="0" applyProtection="0"/>
    <xf numFmtId="170" fontId="138" fillId="0" borderId="43" applyNumberFormat="0" applyFill="0" applyAlignment="0" applyProtection="0"/>
    <xf numFmtId="0" fontId="138" fillId="0" borderId="43" applyNumberFormat="0" applyFill="0" applyAlignment="0" applyProtection="0"/>
    <xf numFmtId="167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9" fillId="0" borderId="18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167" fontId="140" fillId="0" borderId="42" applyNumberFormat="0" applyFill="0" applyAlignment="0" applyProtection="0"/>
    <xf numFmtId="0" fontId="141" fillId="0" borderId="53" applyNumberFormat="0" applyFill="0" applyAlignment="0" applyProtection="0"/>
    <xf numFmtId="0" fontId="140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167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43" fillId="0" borderId="44" applyNumberFormat="0" applyFill="0" applyAlignment="0" applyProtection="0"/>
    <xf numFmtId="170" fontId="144" fillId="0" borderId="45" applyNumberFormat="0" applyFill="0" applyAlignment="0" applyProtection="0"/>
    <xf numFmtId="0" fontId="144" fillId="0" borderId="45" applyNumberFormat="0" applyFill="0" applyAlignment="0" applyProtection="0"/>
    <xf numFmtId="167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5" fillId="0" borderId="19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167" fontId="146" fillId="0" borderId="44" applyNumberFormat="0" applyFill="0" applyAlignment="0" applyProtection="0"/>
    <xf numFmtId="0" fontId="147" fillId="0" borderId="54" applyNumberFormat="0" applyFill="0" applyAlignment="0" applyProtection="0"/>
    <xf numFmtId="0" fontId="146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167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9" fillId="0" borderId="46" applyNumberFormat="0" applyFill="0" applyAlignment="0" applyProtection="0"/>
    <xf numFmtId="17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167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51" fillId="0" borderId="46" applyNumberFormat="0" applyFill="0" applyAlignment="0" applyProtection="0"/>
    <xf numFmtId="0" fontId="152" fillId="0" borderId="55" applyNumberFormat="0" applyFill="0" applyAlignment="0" applyProtection="0"/>
    <xf numFmtId="0" fontId="151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8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43" fillId="40" borderId="56" applyNumberFormat="0" applyFon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67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8" fillId="83" borderId="36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8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1"/>
    <xf numFmtId="0" fontId="183" fillId="0" borderId="0"/>
    <xf numFmtId="0" fontId="183" fillId="0" borderId="0"/>
    <xf numFmtId="0" fontId="183" fillId="0" borderId="57">
      <alignment horizontal="right"/>
    </xf>
    <xf numFmtId="0" fontId="183" fillId="0" borderId="57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1">
      <alignment vertical="center" wrapText="1"/>
    </xf>
    <xf numFmtId="180" fontId="184" fillId="0" borderId="31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86" fillId="96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79" borderId="60" applyNumberFormat="0">
      <protection locked="0"/>
    </xf>
    <xf numFmtId="0" fontId="67" fillId="79" borderId="60" applyNumberFormat="0">
      <protection locked="0"/>
    </xf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6" fillId="88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86" fillId="95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0" fontId="26" fillId="105" borderId="31"/>
    <xf numFmtId="0" fontId="26" fillId="105" borderId="31"/>
    <xf numFmtId="0" fontId="26" fillId="54" borderId="49"/>
    <xf numFmtId="172" fontId="26" fillId="106" borderId="31"/>
    <xf numFmtId="189" fontId="26" fillId="0" borderId="31"/>
    <xf numFmtId="0" fontId="26" fillId="82" borderId="49"/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31" fillId="108" borderId="62">
      <alignment horizontal="center"/>
    </xf>
    <xf numFmtId="49" fontId="194" fillId="0" borderId="0"/>
    <xf numFmtId="0" fontId="194" fillId="0" borderId="0"/>
    <xf numFmtId="0" fontId="26" fillId="109" borderId="63"/>
    <xf numFmtId="0" fontId="26" fillId="109" borderId="63"/>
    <xf numFmtId="0" fontId="26" fillId="110" borderId="31"/>
    <xf numFmtId="0" fontId="26" fillId="110" borderId="63"/>
    <xf numFmtId="0" fontId="26" fillId="110" borderId="63"/>
    <xf numFmtId="0" fontId="26" fillId="54" borderId="63"/>
    <xf numFmtId="0" fontId="26" fillId="54" borderId="63"/>
    <xf numFmtId="0" fontId="26" fillId="54" borderId="63"/>
    <xf numFmtId="0" fontId="26" fillId="111" borderId="63"/>
    <xf numFmtId="0" fontId="26" fillId="111" borderId="63"/>
    <xf numFmtId="40" fontId="26" fillId="54" borderId="63"/>
    <xf numFmtId="40" fontId="26" fillId="54" borderId="63"/>
    <xf numFmtId="0" fontId="26" fillId="54" borderId="63"/>
    <xf numFmtId="221" fontId="195" fillId="0" borderId="31"/>
    <xf numFmtId="3" fontId="195" fillId="0" borderId="31"/>
    <xf numFmtId="0" fontId="26" fillId="54" borderId="63"/>
    <xf numFmtId="222" fontId="26" fillId="0" borderId="31"/>
    <xf numFmtId="172" fontId="26" fillId="0" borderId="31"/>
    <xf numFmtId="222" fontId="26" fillId="0" borderId="31"/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7" fillId="108" borderId="62">
      <alignment vertical="center"/>
    </xf>
    <xf numFmtId="49" fontId="193" fillId="107" borderId="62">
      <alignment vertical="top"/>
    </xf>
    <xf numFmtId="49" fontId="193" fillId="107" borderId="62">
      <alignment vertical="center" wrapText="1"/>
    </xf>
    <xf numFmtId="49" fontId="193" fillId="107" borderId="62">
      <alignment vertical="center"/>
    </xf>
    <xf numFmtId="49" fontId="193" fillId="107" borderId="62">
      <alignment vertical="center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31" fillId="108" borderId="62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3"/>
    <xf numFmtId="0" fontId="26" fillId="112" borderId="63"/>
    <xf numFmtId="0" fontId="26" fillId="112" borderId="63"/>
    <xf numFmtId="0" fontId="26" fillId="54" borderId="63"/>
    <xf numFmtId="0" fontId="26" fillId="54" borderId="63"/>
    <xf numFmtId="221" fontId="26" fillId="113" borderId="31"/>
    <xf numFmtId="1" fontId="26" fillId="113" borderId="31"/>
    <xf numFmtId="0" fontId="26" fillId="114" borderId="49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0" fillId="0" borderId="0"/>
    <xf numFmtId="0" fontId="200" fillId="0" borderId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89" fillId="0" borderId="66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0" fontId="203" fillId="0" borderId="31">
      <alignment horizontal="center"/>
    </xf>
    <xf numFmtId="38" fontId="203" fillId="0" borderId="31">
      <alignment horizontal="center"/>
    </xf>
    <xf numFmtId="40" fontId="203" fillId="0" borderId="31">
      <alignment horizontal="center"/>
    </xf>
    <xf numFmtId="176" fontId="203" fillId="0" borderId="31">
      <alignment horizontal="center"/>
    </xf>
    <xf numFmtId="210" fontId="204" fillId="115" borderId="0"/>
    <xf numFmtId="0" fontId="205" fillId="0" borderId="67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8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8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39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0" fontId="40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67" fontId="33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67" fillId="73" borderId="3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40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26" fillId="9" borderId="22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43" fillId="0" borderId="44" applyNumberFormat="0" applyFill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137" fillId="0" borderId="42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0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  <xf numFmtId="0" fontId="87" fillId="0" borderId="0"/>
    <xf numFmtId="0" fontId="87" fillId="0" borderId="0"/>
    <xf numFmtId="165" fontId="41" fillId="0" borderId="0" applyFont="0" applyFill="0" applyBorder="0" applyAlignment="0" applyProtection="0"/>
    <xf numFmtId="43" fontId="87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 readingOrder="1"/>
    </xf>
    <xf numFmtId="0" fontId="16" fillId="0" borderId="13" xfId="0" applyFont="1" applyBorder="1" applyAlignment="1">
      <alignment horizontal="left" vertical="center" wrapText="1" indent="1"/>
    </xf>
    <xf numFmtId="0" fontId="1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9" fontId="10" fillId="0" borderId="0" xfId="0" applyNumberFormat="1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9" fontId="19" fillId="0" borderId="0" xfId="0" applyNumberFormat="1" applyFont="1" applyAlignment="1">
      <alignment horizontal="center" vertical="center" wrapText="1" readingOrder="1"/>
    </xf>
    <xf numFmtId="3" fontId="20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9" fontId="235" fillId="0" borderId="0" xfId="0" applyNumberFormat="1" applyFont="1" applyAlignment="1">
      <alignment horizontal="center" wrapText="1" readingOrder="1"/>
    </xf>
    <xf numFmtId="9" fontId="236" fillId="0" borderId="0" xfId="0" applyNumberFormat="1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 vertical="center" wrapText="1" readingOrder="1"/>
    </xf>
    <xf numFmtId="9" fontId="20" fillId="0" borderId="0" xfId="0" applyNumberFormat="1" applyFont="1" applyAlignment="1">
      <alignment horizontal="center" wrapText="1" readingOrder="1"/>
    </xf>
    <xf numFmtId="9" fontId="235" fillId="0" borderId="0" xfId="0" applyNumberFormat="1" applyFont="1" applyAlignment="1">
      <alignment horizontal="center" vertical="center" wrapText="1" readingOrder="1"/>
    </xf>
    <xf numFmtId="3" fontId="16" fillId="0" borderId="0" xfId="0" applyNumberFormat="1" applyFont="1" applyAlignment="1">
      <alignment horizontal="center" vertical="center" wrapText="1" readingOrder="1"/>
    </xf>
    <xf numFmtId="9" fontId="22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 wrapText="1" indent="1"/>
    </xf>
    <xf numFmtId="0" fontId="7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 readingOrder="1"/>
    </xf>
    <xf numFmtId="0" fontId="23" fillId="0" borderId="0" xfId="0" applyFont="1" applyAlignment="1">
      <alignment horizontal="center" vertical="center" wrapText="1" readingOrder="1"/>
    </xf>
    <xf numFmtId="0" fontId="237" fillId="0" borderId="0" xfId="0" applyFont="1"/>
    <xf numFmtId="0" fontId="237" fillId="0" borderId="0" xfId="0" applyFont="1" applyAlignment="1">
      <alignment horizontal="center" vertical="center"/>
    </xf>
    <xf numFmtId="0" fontId="28" fillId="0" borderId="0" xfId="0" applyFont="1"/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246" fillId="0" borderId="0" xfId="0" applyFont="1"/>
    <xf numFmtId="0" fontId="238" fillId="0" borderId="0" xfId="0" applyFont="1"/>
    <xf numFmtId="0" fontId="243" fillId="0" borderId="0" xfId="0" applyFont="1"/>
    <xf numFmtId="0" fontId="244" fillId="0" borderId="0" xfId="0" applyFont="1" applyAlignment="1">
      <alignment horizontal="center" vertical="center"/>
    </xf>
    <xf numFmtId="0" fontId="245" fillId="0" borderId="0" xfId="0" applyFont="1" applyAlignment="1">
      <alignment horizontal="center"/>
    </xf>
    <xf numFmtId="0" fontId="243" fillId="0" borderId="0" xfId="0" applyFont="1" applyAlignment="1">
      <alignment horizontal="center"/>
    </xf>
    <xf numFmtId="3" fontId="23" fillId="0" borderId="13" xfId="0" applyNumberFormat="1" applyFont="1" applyBorder="1" applyAlignment="1">
      <alignment horizontal="center" vertical="center" wrapText="1" readingOrder="1"/>
    </xf>
    <xf numFmtId="0" fontId="249" fillId="0" borderId="0" xfId="0" applyFont="1" applyAlignment="1">
      <alignment horizontal="left" vertical="center" indent="1"/>
    </xf>
    <xf numFmtId="0" fontId="9" fillId="0" borderId="0" xfId="0" applyFont="1"/>
    <xf numFmtId="2" fontId="9" fillId="0" borderId="0" xfId="0" applyNumberFormat="1" applyFont="1"/>
    <xf numFmtId="0" fontId="87" fillId="0" borderId="0" xfId="40962"/>
    <xf numFmtId="0" fontId="239" fillId="0" borderId="0" xfId="0" applyFont="1" applyAlignment="1">
      <alignment horizontal="center" vertical="center" wrapText="1" readingOrder="1"/>
    </xf>
    <xf numFmtId="0" fontId="239" fillId="0" borderId="0" xfId="0" applyFont="1" applyAlignment="1">
      <alignment vertical="center" wrapText="1" readingOrder="1"/>
    </xf>
    <xf numFmtId="0" fontId="240" fillId="0" borderId="0" xfId="0" applyFont="1"/>
    <xf numFmtId="0" fontId="244" fillId="0" borderId="0" xfId="0" applyFont="1" applyAlignment="1">
      <alignment vertical="center"/>
    </xf>
    <xf numFmtId="0" fontId="241" fillId="0" borderId="0" xfId="0" applyFont="1" applyAlignment="1">
      <alignment horizontal="center" vertical="center" wrapText="1" readingOrder="1"/>
    </xf>
    <xf numFmtId="0" fontId="258" fillId="0" borderId="0" xfId="0" applyFont="1" applyAlignment="1">
      <alignment vertical="center" wrapText="1"/>
    </xf>
    <xf numFmtId="0" fontId="241" fillId="0" borderId="0" xfId="0" applyFont="1" applyAlignment="1">
      <alignment vertical="center" wrapText="1"/>
    </xf>
    <xf numFmtId="0" fontId="239" fillId="0" borderId="0" xfId="0" applyFont="1" applyAlignment="1">
      <alignment vertical="center" wrapText="1"/>
    </xf>
    <xf numFmtId="0" fontId="243" fillId="0" borderId="0" xfId="0" applyFont="1" applyAlignment="1">
      <alignment vertical="center"/>
    </xf>
    <xf numFmtId="0" fontId="244" fillId="0" borderId="0" xfId="0" applyFont="1" applyAlignment="1">
      <alignment horizontal="left" vertical="center" readingOrder="1"/>
    </xf>
    <xf numFmtId="0" fontId="258" fillId="0" borderId="0" xfId="0" applyFont="1" applyAlignment="1">
      <alignment vertical="center"/>
    </xf>
    <xf numFmtId="0" fontId="239" fillId="0" borderId="0" xfId="0" applyFont="1" applyAlignment="1">
      <alignment wrapText="1"/>
    </xf>
    <xf numFmtId="0" fontId="241" fillId="0" borderId="0" xfId="0" applyFont="1" applyAlignment="1">
      <alignment wrapText="1"/>
    </xf>
    <xf numFmtId="0" fontId="239" fillId="0" borderId="0" xfId="0" applyFont="1" applyAlignment="1">
      <alignment horizontal="left" vertical="center" wrapText="1" indent="1" readingOrder="1"/>
    </xf>
    <xf numFmtId="0" fontId="239" fillId="0" borderId="0" xfId="0" applyFont="1" applyAlignment="1">
      <alignment horizontal="left" wrapText="1" indent="1"/>
    </xf>
    <xf numFmtId="0" fontId="259" fillId="0" borderId="0" xfId="0" applyFont="1" applyAlignment="1">
      <alignment vertical="center" wrapText="1"/>
    </xf>
    <xf numFmtId="0" fontId="244" fillId="0" borderId="0" xfId="0" applyFont="1"/>
    <xf numFmtId="0" fontId="247" fillId="0" borderId="0" xfId="0" applyFont="1" applyAlignment="1">
      <alignment vertical="center" wrapText="1"/>
    </xf>
    <xf numFmtId="0" fontId="247" fillId="0" borderId="0" xfId="0" applyFont="1" applyAlignment="1">
      <alignment horizontal="left" vertical="center" wrapText="1" readingOrder="1"/>
    </xf>
    <xf numFmtId="0" fontId="247" fillId="0" borderId="23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wrapText="1" readingOrder="1"/>
    </xf>
    <xf numFmtId="0" fontId="239" fillId="0" borderId="73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41" fillId="0" borderId="7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6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41" fillId="0" borderId="17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vertical="center" wrapText="1" readingOrder="1"/>
    </xf>
    <xf numFmtId="0" fontId="239" fillId="0" borderId="26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41" fillId="0" borderId="17" xfId="0" applyFont="1" applyBorder="1" applyAlignment="1">
      <alignment horizontal="left" vertical="center" wrapText="1" readingOrder="1"/>
    </xf>
    <xf numFmtId="0" fontId="258" fillId="0" borderId="0" xfId="0" applyFont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69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3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3" xfId="0" applyFont="1" applyBorder="1" applyAlignment="1">
      <alignment horizontal="left" wrapText="1" readingOrder="1"/>
    </xf>
    <xf numFmtId="0" fontId="239" fillId="0" borderId="0" xfId="0" applyFont="1" applyAlignment="1">
      <alignment horizontal="center" vertical="center" wrapText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3" fontId="0" fillId="0" borderId="0" xfId="0" applyNumberFormat="1"/>
    <xf numFmtId="9" fontId="9" fillId="0" borderId="0" xfId="61067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9" fillId="0" borderId="0" xfId="0" applyNumberFormat="1" applyFont="1"/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16" fillId="0" borderId="13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61" fillId="0" borderId="0" xfId="0" applyFont="1" applyAlignment="1">
      <alignment vertical="center"/>
    </xf>
    <xf numFmtId="0" fontId="261" fillId="0" borderId="0" xfId="0" applyFont="1" applyAlignment="1">
      <alignment vertical="center" wrapText="1"/>
    </xf>
    <xf numFmtId="3" fontId="262" fillId="0" borderId="0" xfId="0" applyNumberFormat="1" applyFont="1" applyAlignment="1">
      <alignment vertical="center"/>
    </xf>
    <xf numFmtId="0" fontId="262" fillId="0" borderId="0" xfId="0" applyFont="1" applyAlignment="1">
      <alignment vertical="center"/>
    </xf>
    <xf numFmtId="239" fontId="9" fillId="0" borderId="0" xfId="0" applyNumberFormat="1" applyFont="1"/>
    <xf numFmtId="3" fontId="26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64" fillId="0" borderId="0" xfId="0" applyNumberFormat="1" applyFont="1" applyAlignment="1">
      <alignment horizontal="left" vertical="center" wrapText="1" readingOrder="1"/>
    </xf>
    <xf numFmtId="3" fontId="263" fillId="0" borderId="0" xfId="0" applyNumberFormat="1" applyFont="1" applyAlignment="1">
      <alignment horizontal="center" vertical="center" wrapText="1" readingOrder="1"/>
    </xf>
    <xf numFmtId="0" fontId="236" fillId="0" borderId="0" xfId="0" applyFont="1" applyAlignment="1">
      <alignment vertical="center" wrapText="1"/>
    </xf>
    <xf numFmtId="0" fontId="24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vertical="center" wrapText="1" indent="1"/>
    </xf>
    <xf numFmtId="237" fontId="10" fillId="0" borderId="78" xfId="0" applyNumberFormat="1" applyFont="1" applyFill="1" applyBorder="1" applyAlignment="1">
      <alignment horizontal="center" vertical="center" wrapText="1" readingOrder="1"/>
    </xf>
    <xf numFmtId="0" fontId="16" fillId="0" borderId="78" xfId="0" applyFont="1" applyFill="1" applyBorder="1" applyAlignment="1">
      <alignment horizontal="left" vertical="center" wrapText="1" indent="1"/>
    </xf>
    <xf numFmtId="0" fontId="9" fillId="0" borderId="78" xfId="0" applyFont="1" applyFill="1" applyBorder="1" applyAlignment="1">
      <alignment horizontal="left" vertical="center" indent="1"/>
    </xf>
    <xf numFmtId="0" fontId="9" fillId="0" borderId="7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 indent="1"/>
    </xf>
    <xf numFmtId="0" fontId="10" fillId="0" borderId="71" xfId="0" applyFont="1" applyFill="1" applyBorder="1" applyAlignment="1">
      <alignment horizontal="left" vertical="center" wrapText="1" indent="1"/>
    </xf>
    <xf numFmtId="0" fontId="16" fillId="0" borderId="70" xfId="0" applyFont="1" applyFill="1" applyBorder="1" applyAlignment="1">
      <alignment horizontal="left" vertical="center" wrapText="1" indent="1" readingOrder="1"/>
    </xf>
    <xf numFmtId="0" fontId="10" fillId="0" borderId="0" xfId="0" applyFont="1" applyFill="1" applyAlignment="1">
      <alignment horizontal="left" vertical="center" wrapText="1" indent="1" readingOrder="1"/>
    </xf>
    <xf numFmtId="0" fontId="10" fillId="0" borderId="74" xfId="0" applyFont="1" applyFill="1" applyBorder="1" applyAlignment="1">
      <alignment horizontal="left" vertical="center" wrapText="1" indent="1" readingOrder="1"/>
    </xf>
    <xf numFmtId="0" fontId="16" fillId="0" borderId="71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Alignment="1">
      <alignment horizontal="left" vertical="center" wrapText="1" indent="1" readingOrder="1"/>
    </xf>
    <xf numFmtId="0" fontId="16" fillId="0" borderId="71" xfId="0" applyFont="1" applyFill="1" applyBorder="1" applyAlignment="1">
      <alignment horizontal="center" vertical="center" wrapText="1" readingOrder="1"/>
    </xf>
    <xf numFmtId="9" fontId="22" fillId="0" borderId="71" xfId="0" applyNumberFormat="1" applyFont="1" applyFill="1" applyBorder="1" applyAlignment="1">
      <alignment horizontal="center" vertical="center" wrapText="1" readingOrder="1"/>
    </xf>
    <xf numFmtId="0" fontId="255" fillId="0" borderId="8" xfId="0" applyFont="1" applyFill="1" applyBorder="1" applyAlignment="1">
      <alignment vertical="center" wrapText="1"/>
    </xf>
    <xf numFmtId="180" fontId="255" fillId="0" borderId="8" xfId="0" applyNumberFormat="1" applyFont="1" applyFill="1" applyBorder="1" applyAlignment="1">
      <alignment horizontal="right" vertical="center" wrapText="1" indent="1"/>
    </xf>
    <xf numFmtId="180" fontId="0" fillId="0" borderId="0" xfId="0" applyNumberFormat="1" applyFill="1"/>
    <xf numFmtId="0" fontId="0" fillId="0" borderId="0" xfId="0" applyFill="1"/>
    <xf numFmtId="0" fontId="252" fillId="0" borderId="0" xfId="0" applyFont="1" applyFill="1" applyAlignment="1">
      <alignment vertical="center" wrapText="1"/>
    </xf>
    <xf numFmtId="3" fontId="252" fillId="0" borderId="0" xfId="0" applyNumberFormat="1" applyFont="1" applyFill="1" applyAlignment="1">
      <alignment vertical="center" wrapText="1"/>
    </xf>
    <xf numFmtId="180" fontId="256" fillId="0" borderId="0" xfId="0" applyNumberFormat="1" applyFont="1" applyFill="1" applyAlignment="1">
      <alignment horizontal="right" vertical="center" wrapText="1" indent="1"/>
    </xf>
    <xf numFmtId="0" fontId="255" fillId="0" borderId="15" xfId="0" applyFont="1" applyFill="1" applyBorder="1" applyAlignment="1">
      <alignment vertical="center" wrapText="1"/>
    </xf>
    <xf numFmtId="180" fontId="255" fillId="0" borderId="15" xfId="0" applyNumberFormat="1" applyFont="1" applyFill="1" applyBorder="1" applyAlignment="1">
      <alignment horizontal="right" vertical="center" wrapText="1" indent="1"/>
    </xf>
    <xf numFmtId="0" fontId="256" fillId="0" borderId="0" xfId="0" applyFont="1" applyFill="1" applyAlignment="1">
      <alignment vertical="center" wrapText="1"/>
    </xf>
    <xf numFmtId="180" fontId="252" fillId="0" borderId="0" xfId="0" applyNumberFormat="1" applyFont="1" applyFill="1" applyAlignment="1">
      <alignment horizontal="right" vertical="center" wrapText="1" indent="1"/>
    </xf>
    <xf numFmtId="0" fontId="255" fillId="0" borderId="15" xfId="0" applyFont="1" applyFill="1" applyBorder="1" applyAlignment="1">
      <alignment vertical="center"/>
    </xf>
    <xf numFmtId="0" fontId="249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254" fillId="0" borderId="9" xfId="0" applyFont="1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/>
    </xf>
    <xf numFmtId="0" fontId="254" fillId="0" borderId="8" xfId="0" applyFont="1" applyFill="1" applyBorder="1" applyAlignment="1">
      <alignment horizontal="center"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0" fontId="252" fillId="0" borderId="0" xfId="0" applyFont="1" applyFill="1" applyAlignment="1">
      <alignment horizontal="left" vertical="center" indent="1"/>
    </xf>
    <xf numFmtId="0" fontId="254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254" fillId="0" borderId="8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wrapText="1" readingOrder="1"/>
    </xf>
    <xf numFmtId="9" fontId="10" fillId="0" borderId="0" xfId="61067" applyFont="1" applyFill="1" applyAlignment="1">
      <alignment horizontal="right" vertical="center" wrapText="1" inden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8" fillId="118" borderId="11" xfId="0" applyFont="1" applyFill="1" applyBorder="1" applyAlignment="1">
      <alignment horizontal="left" vertical="center" wrapText="1" indent="1"/>
    </xf>
    <xf numFmtId="0" fontId="8" fillId="118" borderId="3" xfId="0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left" vertical="center" wrapText="1" indent="1"/>
    </xf>
    <xf numFmtId="0" fontId="10" fillId="0" borderId="71" xfId="0" applyFont="1" applyFill="1" applyBorder="1" applyAlignment="1">
      <alignment horizontal="center" vertical="center" wrapText="1"/>
    </xf>
    <xf numFmtId="9" fontId="12" fillId="0" borderId="71" xfId="0" applyNumberFormat="1" applyFont="1" applyFill="1" applyBorder="1" applyAlignment="1">
      <alignment horizontal="center" vertical="center" wrapText="1"/>
    </xf>
    <xf numFmtId="0" fontId="254" fillId="0" borderId="0" xfId="0" applyFont="1" applyFill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left" wrapText="1" indent="1"/>
    </xf>
    <xf numFmtId="0" fontId="21" fillId="0" borderId="78" xfId="0" applyFont="1" applyFill="1" applyBorder="1" applyAlignment="1">
      <alignment horizontal="left" vertical="center" indent="1"/>
    </xf>
    <xf numFmtId="0" fontId="7" fillId="0" borderId="78" xfId="0" applyFont="1" applyFill="1" applyBorder="1" applyAlignment="1">
      <alignment horizontal="left" vertical="center" indent="1"/>
    </xf>
    <xf numFmtId="0" fontId="7" fillId="0" borderId="78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vertical="center" wrapText="1" indent="1" readingOrder="1"/>
    </xf>
    <xf numFmtId="0" fontId="0" fillId="0" borderId="78" xfId="0" applyFill="1" applyBorder="1" applyAlignment="1">
      <alignment vertical="center"/>
    </xf>
    <xf numFmtId="9" fontId="10" fillId="0" borderId="78" xfId="61067" applyFont="1" applyFill="1" applyBorder="1" applyAlignment="1">
      <alignment horizontal="right" vertical="center" wrapText="1" indent="1"/>
    </xf>
    <xf numFmtId="3" fontId="251" fillId="0" borderId="76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vertical="center" wrapText="1"/>
    </xf>
    <xf numFmtId="0" fontId="250" fillId="0" borderId="8" xfId="0" applyFont="1" applyFill="1" applyBorder="1" applyAlignment="1">
      <alignment vertical="center" wrapText="1"/>
    </xf>
    <xf numFmtId="0" fontId="251" fillId="0" borderId="76" xfId="0" applyFont="1" applyFill="1" applyBorder="1" applyAlignment="1">
      <alignment vertical="center" wrapText="1"/>
    </xf>
    <xf numFmtId="239" fontId="251" fillId="0" borderId="76" xfId="61062" applyNumberFormat="1" applyFont="1" applyFill="1" applyBorder="1" applyAlignment="1">
      <alignment horizontal="right" vertical="center" wrapText="1"/>
    </xf>
    <xf numFmtId="3" fontId="257" fillId="0" borderId="0" xfId="0" applyNumberFormat="1" applyFont="1" applyFill="1" applyAlignment="1">
      <alignment horizontal="right" vertical="center" wrapText="1"/>
    </xf>
    <xf numFmtId="3" fontId="257" fillId="0" borderId="79" xfId="0" applyNumberFormat="1" applyFont="1" applyFill="1" applyBorder="1" applyAlignment="1">
      <alignment horizontal="right" vertical="center" wrapText="1"/>
    </xf>
    <xf numFmtId="3" fontId="251" fillId="0" borderId="79" xfId="0" applyNumberFormat="1" applyFont="1" applyFill="1" applyBorder="1" applyAlignment="1">
      <alignment horizontal="right" vertical="center" wrapText="1"/>
    </xf>
    <xf numFmtId="0" fontId="238" fillId="0" borderId="0" xfId="0" applyFont="1" applyFill="1"/>
    <xf numFmtId="3" fontId="0" fillId="0" borderId="0" xfId="0" applyNumberFormat="1" applyFill="1"/>
    <xf numFmtId="0" fontId="254" fillId="0" borderId="9" xfId="0" applyFont="1" applyFill="1" applyBorder="1" applyAlignment="1">
      <alignment horizontal="center" vertical="center" wrapText="1"/>
    </xf>
    <xf numFmtId="0" fontId="254" fillId="0" borderId="0" xfId="0" applyFont="1" applyFill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9" fillId="0" borderId="75" xfId="0" applyFont="1" applyFill="1" applyBorder="1" applyAlignment="1">
      <alignment horizontal="left" vertical="center" wrapText="1"/>
    </xf>
    <xf numFmtId="3" fontId="9" fillId="0" borderId="75" xfId="0" applyNumberFormat="1" applyFont="1" applyFill="1" applyBorder="1" applyAlignment="1">
      <alignment vertical="center"/>
    </xf>
    <xf numFmtId="239" fontId="0" fillId="0" borderId="0" xfId="61062" applyNumberFormat="1" applyFont="1" applyFill="1"/>
    <xf numFmtId="0" fontId="7" fillId="0" borderId="78" xfId="0" applyFont="1" applyFill="1" applyBorder="1" applyAlignment="1">
      <alignment horizontal="left" vertical="center" wrapText="1" indent="1" readingOrder="1"/>
    </xf>
    <xf numFmtId="0" fontId="7" fillId="0" borderId="78" xfId="0" applyFont="1" applyFill="1" applyBorder="1" applyAlignment="1">
      <alignment horizontal="left" vertical="center" wrapText="1" readingOrder="1"/>
    </xf>
    <xf numFmtId="0" fontId="251" fillId="0" borderId="79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9" fontId="11" fillId="0" borderId="78" xfId="0" applyNumberFormat="1" applyFont="1" applyFill="1" applyBorder="1" applyAlignment="1">
      <alignment horizontal="center" vertical="center" wrapText="1" readingOrder="1"/>
    </xf>
    <xf numFmtId="0" fontId="10" fillId="0" borderId="78" xfId="0" applyFont="1" applyFill="1" applyBorder="1" applyAlignment="1">
      <alignment horizontal="left" wrapText="1" indent="1"/>
    </xf>
    <xf numFmtId="9" fontId="10" fillId="0" borderId="78" xfId="61067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wrapText="1" indent="2"/>
    </xf>
    <xf numFmtId="9" fontId="16" fillId="0" borderId="78" xfId="61067" applyFont="1" applyFill="1" applyBorder="1" applyAlignment="1">
      <alignment horizontal="center" vertical="center" wrapText="1"/>
    </xf>
    <xf numFmtId="3" fontId="9" fillId="0" borderId="7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9" fontId="16" fillId="0" borderId="0" xfId="61067" applyFont="1" applyFill="1" applyAlignment="1">
      <alignment horizontal="right" vertical="center" wrapText="1" inden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wrapText="1" indent="1"/>
    </xf>
    <xf numFmtId="0" fontId="10" fillId="0" borderId="1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6" fillId="0" borderId="15" xfId="0" applyFont="1" applyFill="1" applyBorder="1" applyAlignment="1">
      <alignment horizontal="left" vertical="center" wrapText="1" indent="1"/>
    </xf>
    <xf numFmtId="0" fontId="10" fillId="0" borderId="13" xfId="0" applyFont="1" applyFill="1" applyBorder="1" applyAlignment="1">
      <alignment horizontal="left" vertical="center" wrapText="1" indent="1"/>
    </xf>
    <xf numFmtId="0" fontId="10" fillId="0" borderId="12" xfId="0" applyFont="1" applyFill="1" applyBorder="1" applyAlignment="1">
      <alignment horizontal="left" vertical="center" wrapText="1" indent="1"/>
    </xf>
    <xf numFmtId="0" fontId="16" fillId="0" borderId="16" xfId="0" applyFont="1" applyFill="1" applyBorder="1" applyAlignment="1">
      <alignment horizontal="left" vertical="center" wrapText="1" indent="1"/>
    </xf>
    <xf numFmtId="0" fontId="16" fillId="0" borderId="13" xfId="0" applyFont="1" applyFill="1" applyBorder="1" applyAlignment="1">
      <alignment horizontal="left" vertical="center" wrapText="1" indent="1"/>
    </xf>
    <xf numFmtId="3" fontId="251" fillId="0" borderId="76" xfId="0" applyNumberFormat="1" applyFont="1" applyFill="1" applyBorder="1" applyAlignment="1">
      <alignment horizontal="right" vertical="center" wrapText="1"/>
    </xf>
    <xf numFmtId="0" fontId="16" fillId="0" borderId="78" xfId="0" applyFont="1" applyFill="1" applyBorder="1" applyAlignment="1">
      <alignment horizontal="left" vertical="center" wrapText="1" indent="1" readingOrder="1"/>
    </xf>
    <xf numFmtId="9" fontId="266" fillId="0" borderId="0" xfId="47745" applyFont="1" applyFill="1" applyAlignment="1">
      <alignment horizontal="center" vertical="center"/>
    </xf>
    <xf numFmtId="9" fontId="250" fillId="0" borderId="0" xfId="47745" applyFont="1" applyFill="1" applyAlignment="1">
      <alignment horizontal="center" vertical="center"/>
    </xf>
    <xf numFmtId="9" fontId="16" fillId="0" borderId="0" xfId="61067" applyFont="1" applyFill="1" applyAlignment="1">
      <alignment horizontal="center" vertical="center"/>
    </xf>
    <xf numFmtId="9" fontId="10" fillId="0" borderId="0" xfId="61067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9" fontId="16" fillId="0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9" fontId="16" fillId="0" borderId="0" xfId="0" quotePrefix="1" applyNumberFormat="1" applyFont="1" applyFill="1" applyAlignment="1">
      <alignment horizontal="center" vertical="center"/>
    </xf>
    <xf numFmtId="9" fontId="16" fillId="0" borderId="78" xfId="0" applyNumberFormat="1" applyFont="1" applyFill="1" applyBorder="1" applyAlignment="1">
      <alignment horizontal="center" vertical="center"/>
    </xf>
    <xf numFmtId="9" fontId="10" fillId="0" borderId="78" xfId="0" applyNumberFormat="1" applyFont="1" applyFill="1" applyBorder="1" applyAlignment="1">
      <alignment horizontal="center" vertical="center"/>
    </xf>
    <xf numFmtId="9" fontId="16" fillId="0" borderId="78" xfId="61067" applyFont="1" applyFill="1" applyBorder="1" applyAlignment="1">
      <alignment horizontal="center" vertical="center"/>
    </xf>
    <xf numFmtId="9" fontId="10" fillId="0" borderId="78" xfId="61067" applyFont="1" applyFill="1" applyBorder="1" applyAlignment="1">
      <alignment horizontal="center" vertical="center"/>
    </xf>
    <xf numFmtId="9" fontId="24" fillId="0" borderId="78" xfId="0" applyNumberFormat="1" applyFont="1" applyFill="1" applyBorder="1" applyAlignment="1">
      <alignment horizontal="center" vertical="center"/>
    </xf>
    <xf numFmtId="9" fontId="16" fillId="0" borderId="78" xfId="0" quotePrefix="1" applyNumberFormat="1" applyFont="1" applyFill="1" applyBorder="1" applyAlignment="1">
      <alignment horizontal="center" vertical="center"/>
    </xf>
    <xf numFmtId="0" fontId="250" fillId="0" borderId="78" xfId="0" applyFont="1" applyFill="1" applyBorder="1" applyAlignment="1">
      <alignment horizontal="left" vertical="center" wrapText="1" indent="1"/>
    </xf>
    <xf numFmtId="0" fontId="269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5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254" fillId="0" borderId="9" xfId="0" applyFont="1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/>
    </xf>
    <xf numFmtId="0" fontId="254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54" fillId="0" borderId="9" xfId="0" applyFont="1" applyFill="1" applyBorder="1" applyAlignment="1">
      <alignment horizontal="center" vertical="center" wrapText="1"/>
    </xf>
    <xf numFmtId="0" fontId="254" fillId="0" borderId="0" xfId="0" applyFont="1" applyFill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180" fontId="255" fillId="0" borderId="8" xfId="0" applyNumberFormat="1" applyFont="1" applyFill="1" applyBorder="1" applyAlignment="1">
      <alignment horizontal="right" vertical="center" indent="1"/>
    </xf>
    <xf numFmtId="180" fontId="255" fillId="0" borderId="15" xfId="0" applyNumberFormat="1" applyFont="1" applyFill="1" applyBorder="1" applyAlignment="1">
      <alignment horizontal="right" vertical="center" indent="1"/>
    </xf>
    <xf numFmtId="180" fontId="252" fillId="0" borderId="0" xfId="0" applyNumberFormat="1" applyFont="1" applyFill="1" applyAlignment="1">
      <alignment horizontal="right" vertical="center" indent="1"/>
    </xf>
    <xf numFmtId="180" fontId="252" fillId="0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Fill="1" applyAlignment="1">
      <alignment horizontal="right" vertical="center" wrapText="1"/>
    </xf>
    <xf numFmtId="238" fontId="252" fillId="0" borderId="0" xfId="0" applyNumberFormat="1" applyFont="1" applyFill="1" applyAlignment="1">
      <alignment horizontal="right" vertical="center" wrapText="1"/>
    </xf>
    <xf numFmtId="180" fontId="252" fillId="0" borderId="79" xfId="0" applyNumberFormat="1" applyFont="1" applyFill="1" applyBorder="1" applyAlignment="1">
      <alignment horizontal="right" vertical="center" wrapText="1"/>
    </xf>
    <xf numFmtId="180" fontId="255" fillId="0" borderId="15" xfId="0" applyNumberFormat="1" applyFont="1" applyFill="1" applyBorder="1" applyAlignment="1">
      <alignment horizontal="right" vertical="center"/>
    </xf>
    <xf numFmtId="238" fontId="255" fillId="0" borderId="15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Fill="1" applyBorder="1" applyAlignment="1">
      <alignment horizontal="right" vertical="center"/>
    </xf>
    <xf numFmtId="43" fontId="0" fillId="0" borderId="0" xfId="61062" applyFont="1" applyFill="1"/>
    <xf numFmtId="3" fontId="255" fillId="0" borderId="8" xfId="0" applyNumberFormat="1" applyFont="1" applyFill="1" applyBorder="1" applyAlignment="1">
      <alignment vertical="center" wrapText="1"/>
    </xf>
    <xf numFmtId="0" fontId="254" fillId="0" borderId="8" xfId="0" applyFont="1" applyFill="1" applyBorder="1" applyAlignment="1">
      <alignment horizontal="center" vertical="center" wrapText="1"/>
    </xf>
    <xf numFmtId="238" fontId="255" fillId="0" borderId="15" xfId="0" applyNumberFormat="1" applyFont="1" applyFill="1" applyBorder="1" applyAlignment="1">
      <alignment horizontal="right" vertical="center" wrapText="1" indent="1"/>
    </xf>
    <xf numFmtId="238" fontId="252" fillId="0" borderId="0" xfId="0" applyNumberFormat="1" applyFont="1" applyFill="1" applyAlignment="1">
      <alignment horizontal="right" vertical="center" wrapText="1" indent="1"/>
    </xf>
    <xf numFmtId="1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55" fillId="0" borderId="8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237" fontId="16" fillId="0" borderId="78" xfId="0" applyNumberFormat="1" applyFont="1" applyFill="1" applyBorder="1" applyAlignment="1">
      <alignment horizontal="center" vertical="center" wrapText="1" readingOrder="1"/>
    </xf>
    <xf numFmtId="237" fontId="250" fillId="0" borderId="78" xfId="0" applyNumberFormat="1" applyFont="1" applyFill="1" applyBorder="1" applyAlignment="1">
      <alignment vertical="center" wrapText="1"/>
    </xf>
    <xf numFmtId="3" fontId="16" fillId="0" borderId="78" xfId="0" applyNumberFormat="1" applyFont="1" applyFill="1" applyBorder="1" applyAlignment="1">
      <alignment horizontal="center" vertical="center"/>
    </xf>
    <xf numFmtId="3" fontId="10" fillId="0" borderId="78" xfId="0" applyNumberFormat="1" applyFont="1" applyFill="1" applyBorder="1" applyAlignment="1">
      <alignment horizontal="center" vertical="center"/>
    </xf>
    <xf numFmtId="3" fontId="16" fillId="0" borderId="0" xfId="43237" applyNumberFormat="1" applyFont="1" applyFill="1" applyAlignment="1">
      <alignment horizontal="center" vertical="center" readingOrder="1"/>
    </xf>
    <xf numFmtId="3" fontId="10" fillId="0" borderId="0" xfId="43237" applyNumberFormat="1" applyFont="1" applyFill="1" applyAlignment="1">
      <alignment horizontal="center" vertical="center" readingOrder="1"/>
    </xf>
    <xf numFmtId="3" fontId="16" fillId="0" borderId="71" xfId="0" applyNumberFormat="1" applyFont="1" applyFill="1" applyBorder="1" applyAlignment="1">
      <alignment horizontal="center" vertical="center" wrapText="1" readingOrder="1"/>
    </xf>
    <xf numFmtId="3" fontId="10" fillId="0" borderId="71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/>
    </xf>
    <xf numFmtId="241" fontId="10" fillId="0" borderId="78" xfId="0" applyNumberFormat="1" applyFont="1" applyFill="1" applyBorder="1" applyAlignment="1">
      <alignment horizontal="center" vertical="center" wrapText="1" readingOrder="1"/>
    </xf>
    <xf numFmtId="9" fontId="10" fillId="0" borderId="78" xfId="61067" applyFont="1" applyFill="1" applyBorder="1" applyAlignment="1">
      <alignment horizontal="center" vertical="center" wrapText="1" readingOrder="1"/>
    </xf>
    <xf numFmtId="240" fontId="268" fillId="0" borderId="0" xfId="0" quotePrefix="1" applyNumberFormat="1" applyFont="1" applyFill="1" applyAlignment="1">
      <alignment horizontal="center" vertical="center" wrapText="1"/>
    </xf>
    <xf numFmtId="3" fontId="268" fillId="0" borderId="78" xfId="0" applyNumberFormat="1" applyFont="1" applyFill="1" applyBorder="1" applyAlignment="1">
      <alignment horizontal="center" vertical="center" wrapText="1" readingOrder="1"/>
    </xf>
    <xf numFmtId="3" fontId="265" fillId="0" borderId="78" xfId="0" applyNumberFormat="1" applyFont="1" applyFill="1" applyBorder="1" applyAlignment="1">
      <alignment horizontal="center" vertical="center" wrapText="1" readingOrder="1"/>
    </xf>
    <xf numFmtId="3" fontId="248" fillId="0" borderId="71" xfId="0" applyNumberFormat="1" applyFont="1" applyFill="1" applyBorder="1" applyAlignment="1">
      <alignment horizontal="center" vertical="center" wrapText="1" readingOrder="1"/>
    </xf>
    <xf numFmtId="3" fontId="260" fillId="0" borderId="71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3" fontId="23" fillId="0" borderId="2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Alignment="1">
      <alignment horizontal="center" vertical="center" wrapText="1" readingOrder="1"/>
    </xf>
    <xf numFmtId="3" fontId="23" fillId="0" borderId="0" xfId="0" applyNumberFormat="1" applyFont="1" applyFill="1" applyAlignment="1">
      <alignment horizontal="center" vertical="center" wrapText="1" readingOrder="1"/>
    </xf>
    <xf numFmtId="3" fontId="10" fillId="0" borderId="7" xfId="0" applyNumberFormat="1" applyFont="1" applyFill="1" applyBorder="1" applyAlignment="1">
      <alignment horizontal="center" vertical="center" wrapText="1" readingOrder="1"/>
    </xf>
    <xf numFmtId="3" fontId="23" fillId="0" borderId="7" xfId="0" applyNumberFormat="1" applyFont="1" applyFill="1" applyBorder="1" applyAlignment="1">
      <alignment horizontal="center" vertical="center" wrapText="1" readingOrder="1"/>
    </xf>
    <xf numFmtId="3" fontId="16" fillId="0" borderId="15" xfId="0" applyNumberFormat="1" applyFont="1" applyFill="1" applyBorder="1" applyAlignment="1">
      <alignment horizontal="center" vertical="center" wrapText="1" readingOrder="1"/>
    </xf>
    <xf numFmtId="3" fontId="23" fillId="0" borderId="15" xfId="0" applyNumberFormat="1" applyFont="1" applyFill="1" applyBorder="1" applyAlignment="1">
      <alignment horizontal="center" vertical="center" wrapText="1" readingOrder="1"/>
    </xf>
    <xf numFmtId="3" fontId="10" fillId="0" borderId="13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  <xf numFmtId="3" fontId="10" fillId="0" borderId="12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16" fillId="0" borderId="16" xfId="0" applyNumberFormat="1" applyFont="1" applyFill="1" applyBorder="1" applyAlignment="1">
      <alignment horizontal="center" vertical="center" wrapText="1" readingOrder="1"/>
    </xf>
    <xf numFmtId="3" fontId="23" fillId="0" borderId="16" xfId="0" applyNumberFormat="1" applyFont="1" applyFill="1" applyBorder="1" applyAlignment="1">
      <alignment horizontal="center" vertical="center" wrapText="1" readingOrder="1"/>
    </xf>
    <xf numFmtId="3" fontId="16" fillId="0" borderId="13" xfId="0" applyNumberFormat="1" applyFont="1" applyFill="1" applyBorder="1" applyAlignment="1">
      <alignment horizontal="center" vertical="center" wrapText="1" readingOrder="1"/>
    </xf>
    <xf numFmtId="3" fontId="16" fillId="0" borderId="0" xfId="39319" applyNumberFormat="1" applyFont="1" applyFill="1" applyBorder="1" applyAlignment="1">
      <alignment horizontal="center" vertical="center" wrapText="1" readingOrder="1"/>
    </xf>
    <xf numFmtId="1" fontId="10" fillId="0" borderId="78" xfId="0" applyNumberFormat="1" applyFont="1" applyFill="1" applyBorder="1" applyAlignment="1">
      <alignment horizontal="center" vertical="center"/>
    </xf>
    <xf numFmtId="1" fontId="16" fillId="0" borderId="78" xfId="0" applyNumberFormat="1" applyFont="1" applyFill="1" applyBorder="1" applyAlignment="1">
      <alignment horizontal="center" vertical="center"/>
    </xf>
    <xf numFmtId="1" fontId="16" fillId="0" borderId="78" xfId="0" applyNumberFormat="1" applyFont="1" applyFill="1" applyBorder="1" applyAlignment="1">
      <alignment horizontal="center" vertical="center" wrapText="1" readingOrder="1"/>
    </xf>
    <xf numFmtId="3" fontId="253" fillId="0" borderId="8" xfId="0" applyNumberFormat="1" applyFont="1" applyFill="1" applyBorder="1" applyAlignment="1">
      <alignment horizontal="right" vertical="center" wrapText="1"/>
    </xf>
    <xf numFmtId="3" fontId="253" fillId="0" borderId="75" xfId="0" applyNumberFormat="1" applyFont="1" applyFill="1" applyBorder="1" applyAlignment="1">
      <alignment vertical="center" wrapText="1"/>
    </xf>
    <xf numFmtId="239" fontId="253" fillId="0" borderId="8" xfId="61062" applyNumberFormat="1" applyFont="1" applyFill="1" applyBorder="1" applyAlignment="1">
      <alignment horizontal="right" vertical="center" wrapText="1"/>
    </xf>
    <xf numFmtId="239" fontId="253" fillId="0" borderId="75" xfId="61062" applyNumberFormat="1" applyFont="1" applyFill="1" applyBorder="1" applyAlignment="1">
      <alignment vertical="center" wrapText="1"/>
    </xf>
    <xf numFmtId="239" fontId="253" fillId="119" borderId="8" xfId="61062" applyNumberFormat="1" applyFont="1" applyFill="1" applyBorder="1" applyAlignment="1">
      <alignment horizontal="right" vertical="center" wrapText="1"/>
    </xf>
    <xf numFmtId="3" fontId="253" fillId="119" borderId="75" xfId="0" applyNumberFormat="1" applyFont="1" applyFill="1" applyBorder="1" applyAlignment="1">
      <alignment vertical="center" wrapText="1"/>
    </xf>
    <xf numFmtId="3" fontId="16" fillId="0" borderId="0" xfId="39319" applyNumberFormat="1" applyFont="1" applyFill="1" applyAlignment="1">
      <alignment horizontal="center" vertical="center" wrapText="1" readingOrder="1"/>
    </xf>
    <xf numFmtId="239" fontId="253" fillId="0" borderId="8" xfId="6106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4" fillId="0" borderId="0" xfId="0" applyFont="1" applyAlignment="1">
      <alignment horizontal="left" wrapText="1" readingOrder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239" fontId="9" fillId="0" borderId="9" xfId="61062" applyNumberFormat="1" applyFont="1" applyFill="1" applyBorder="1" applyAlignment="1">
      <alignment horizontal="right" vertical="center" wrapText="1"/>
    </xf>
    <xf numFmtId="239" fontId="9" fillId="0" borderId="8" xfId="6106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254" fillId="0" borderId="9" xfId="0" applyFont="1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/>
    </xf>
    <xf numFmtId="0" fontId="254" fillId="0" borderId="8" xfId="0" applyFont="1" applyFill="1" applyBorder="1" applyAlignment="1">
      <alignment horizontal="center" vertical="center"/>
    </xf>
    <xf numFmtId="0" fontId="251" fillId="0" borderId="7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4" fillId="0" borderId="9" xfId="0" applyFont="1" applyFill="1" applyBorder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3" fontId="9" fillId="0" borderId="75" xfId="0" applyNumberFormat="1" applyFont="1" applyFill="1" applyBorder="1" applyAlignment="1">
      <alignment horizontal="right" vertical="center"/>
    </xf>
    <xf numFmtId="3" fontId="9" fillId="0" borderId="76" xfId="0" applyNumberFormat="1" applyFont="1" applyFill="1" applyBorder="1" applyAlignment="1">
      <alignment horizontal="right" vertical="center"/>
    </xf>
    <xf numFmtId="239" fontId="9" fillId="0" borderId="75" xfId="61062" applyNumberFormat="1" applyFont="1" applyFill="1" applyBorder="1" applyAlignment="1">
      <alignment horizontal="right" vertical="center" wrapText="1"/>
    </xf>
    <xf numFmtId="239" fontId="9" fillId="0" borderId="76" xfId="61062" applyNumberFormat="1" applyFont="1" applyFill="1" applyBorder="1" applyAlignment="1">
      <alignment horizontal="right" vertical="center" wrapText="1"/>
    </xf>
    <xf numFmtId="239" fontId="253" fillId="0" borderId="75" xfId="61062" applyNumberFormat="1" applyFont="1" applyFill="1" applyBorder="1" applyAlignment="1">
      <alignment horizontal="right" vertical="center" wrapText="1"/>
    </xf>
    <xf numFmtId="239" fontId="253" fillId="0" borderId="8" xfId="61062" applyNumberFormat="1" applyFont="1" applyFill="1" applyBorder="1" applyAlignment="1">
      <alignment horizontal="right" vertical="center" wrapText="1"/>
    </xf>
    <xf numFmtId="239" fontId="253" fillId="0" borderId="9" xfId="61062" applyNumberFormat="1" applyFont="1" applyFill="1" applyBorder="1" applyAlignment="1">
      <alignment horizontal="right" vertical="center" wrapText="1"/>
    </xf>
    <xf numFmtId="239" fontId="253" fillId="0" borderId="76" xfId="61062" applyNumberFormat="1" applyFont="1" applyFill="1" applyBorder="1" applyAlignment="1">
      <alignment horizontal="right" vertical="center" wrapText="1"/>
    </xf>
    <xf numFmtId="239" fontId="253" fillId="0" borderId="0" xfId="61062" applyNumberFormat="1" applyFont="1" applyFill="1" applyAlignment="1">
      <alignment horizontal="right" vertical="center" wrapText="1"/>
    </xf>
    <xf numFmtId="3" fontId="253" fillId="0" borderId="9" xfId="0" applyNumberFormat="1" applyFont="1" applyFill="1" applyBorder="1" applyAlignment="1">
      <alignment horizontal="right" vertical="center" wrapText="1"/>
    </xf>
    <xf numFmtId="3" fontId="253" fillId="0" borderId="76" xfId="0" applyNumberFormat="1" applyFont="1" applyFill="1" applyBorder="1" applyAlignment="1">
      <alignment horizontal="right" vertical="center" wrapText="1"/>
    </xf>
    <xf numFmtId="3" fontId="253" fillId="0" borderId="8" xfId="0" applyNumberFormat="1" applyFont="1" applyFill="1" applyBorder="1" applyAlignment="1">
      <alignment horizontal="right" vertical="center" wrapText="1"/>
    </xf>
    <xf numFmtId="3" fontId="253" fillId="0" borderId="75" xfId="0" applyNumberFormat="1" applyFont="1" applyFill="1" applyBorder="1" applyAlignment="1">
      <alignment horizontal="right" vertical="center" wrapText="1"/>
    </xf>
    <xf numFmtId="239" fontId="253" fillId="0" borderId="0" xfId="61062" applyNumberFormat="1" applyFont="1" applyFill="1" applyBorder="1" applyAlignment="1">
      <alignment horizontal="right" vertical="center" wrapText="1"/>
    </xf>
    <xf numFmtId="239" fontId="253" fillId="119" borderId="75" xfId="61062" applyNumberFormat="1" applyFont="1" applyFill="1" applyBorder="1" applyAlignment="1">
      <alignment horizontal="right" vertical="center" wrapText="1"/>
    </xf>
    <xf numFmtId="239" fontId="253" fillId="119" borderId="8" xfId="61062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239" fontId="253" fillId="119" borderId="76" xfId="61062" applyNumberFormat="1" applyFont="1" applyFill="1" applyBorder="1" applyAlignment="1">
      <alignment horizontal="right" vertical="center" wrapText="1"/>
    </xf>
    <xf numFmtId="239" fontId="253" fillId="119" borderId="9" xfId="61062" applyNumberFormat="1" applyFont="1" applyFill="1" applyBorder="1" applyAlignment="1">
      <alignment horizontal="right" vertical="center" wrapText="1"/>
    </xf>
    <xf numFmtId="3" fontId="9" fillId="0" borderId="76" xfId="0" applyNumberFormat="1" applyFont="1" applyFill="1" applyBorder="1" applyAlignment="1">
      <alignment horizontal="right" vertical="center" wrapText="1"/>
    </xf>
    <xf numFmtId="239" fontId="253" fillId="119" borderId="0" xfId="61062" applyNumberFormat="1" applyFont="1" applyFill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253" fillId="0" borderId="0" xfId="0" applyNumberFormat="1" applyFont="1" applyFill="1" applyBorder="1" applyAlignment="1">
      <alignment horizontal="right" vertical="center" wrapText="1"/>
    </xf>
    <xf numFmtId="239" fontId="253" fillId="119" borderId="0" xfId="61062" applyNumberFormat="1" applyFont="1" applyFill="1" applyBorder="1" applyAlignment="1">
      <alignment horizontal="right" vertical="center" wrapText="1"/>
    </xf>
    <xf numFmtId="3" fontId="253" fillId="0" borderId="0" xfId="0" applyNumberFormat="1" applyFont="1" applyFill="1" applyAlignment="1">
      <alignment horizontal="right" vertical="center" wrapText="1"/>
    </xf>
    <xf numFmtId="3" fontId="9" fillId="0" borderId="75" xfId="0" applyNumberFormat="1" applyFont="1" applyFill="1" applyBorder="1" applyAlignment="1">
      <alignment horizontal="right" vertical="center" wrapText="1"/>
    </xf>
    <xf numFmtId="1" fontId="9" fillId="0" borderId="75" xfId="0" applyNumberFormat="1" applyFont="1" applyFill="1" applyBorder="1" applyAlignment="1">
      <alignment horizontal="right" vertical="center" wrapText="1"/>
    </xf>
    <xf numFmtId="1" fontId="9" fillId="0" borderId="76" xfId="0" applyNumberFormat="1" applyFont="1" applyFill="1" applyBorder="1" applyAlignment="1">
      <alignment horizontal="right" vertical="center" wrapText="1"/>
    </xf>
    <xf numFmtId="3" fontId="253" fillId="0" borderId="75" xfId="0" applyNumberFormat="1" applyFont="1" applyFill="1" applyBorder="1" applyAlignment="1">
      <alignment horizontal="right" vertical="center"/>
    </xf>
    <xf numFmtId="3" fontId="253" fillId="0" borderId="8" xfId="0" applyNumberFormat="1" applyFont="1" applyFill="1" applyBorder="1" applyAlignment="1">
      <alignment horizontal="right" vertical="center"/>
    </xf>
    <xf numFmtId="0" fontId="252" fillId="0" borderId="9" xfId="0" applyFont="1" applyFill="1" applyBorder="1" applyAlignment="1">
      <alignment horizontal="center" vertical="center" wrapText="1"/>
    </xf>
    <xf numFmtId="0" fontId="252" fillId="0" borderId="0" xfId="0" applyFont="1" applyFill="1" applyAlignment="1">
      <alignment horizontal="center" vertical="center" wrapText="1"/>
    </xf>
  </cellXfs>
  <cellStyles count="6107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44" xfId="61071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Dziesiętny 9 6" xfId="61070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198" xfId="61068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1 2" xfId="61069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93"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EF7F00"/>
      <color rgb="FFFF0000"/>
      <color rgb="FFE7E7EA"/>
      <color rgb="FFE7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  <sheetName val="Udział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29"/>
  <sheetViews>
    <sheetView tabSelected="1" zoomScale="55" zoomScaleNormal="55" workbookViewId="0">
      <pane ySplit="1" topLeftCell="A27" activePane="bottomLeft" state="frozen"/>
      <selection activeCell="J130" sqref="J130:J147"/>
      <selection pane="bottomLeft" activeCell="B1" sqref="B1"/>
    </sheetView>
  </sheetViews>
  <sheetFormatPr defaultRowHeight="15" outlineLevelCol="1"/>
  <cols>
    <col min="1" max="1" width="43.09765625" style="16" customWidth="1"/>
    <col min="2" max="2" width="21.3984375" style="13" customWidth="1"/>
    <col min="3" max="4" width="17.3984375" style="13" customWidth="1"/>
    <col min="5" max="5" width="29.3984375" style="22" customWidth="1"/>
    <col min="6" max="6" width="17" style="22" customWidth="1"/>
    <col min="7" max="7" width="15.3984375" style="22" customWidth="1"/>
    <col min="8" max="13" width="15" style="22" customWidth="1"/>
    <col min="14" max="24" width="10.3984375" style="22" customWidth="1"/>
    <col min="25" max="25" width="56.3984375" style="54" customWidth="1" outlineLevel="1"/>
    <col min="26" max="26" width="45.3984375" style="54" customWidth="1" outlineLevel="1"/>
    <col min="27" max="27" width="20.3984375" style="55" customWidth="1" outlineLevel="1"/>
    <col min="28" max="28" width="17.3984375" style="55" customWidth="1" outlineLevel="1"/>
    <col min="29" max="29" width="15.3984375" style="55" customWidth="1" outlineLevel="1"/>
    <col min="30" max="32" width="15.3984375" style="56" customWidth="1" outlineLevel="1"/>
    <col min="33" max="33" width="8.3984375" style="56" customWidth="1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62"/>
      <c r="W1" s="62"/>
      <c r="X1" s="62"/>
      <c r="Y1" s="65" t="s">
        <v>1</v>
      </c>
      <c r="Z1" s="65" t="s">
        <v>2</v>
      </c>
      <c r="AA1" s="74"/>
      <c r="AB1" s="74"/>
      <c r="AC1" s="74"/>
      <c r="AD1" s="75"/>
      <c r="AE1" s="76"/>
      <c r="AF1" s="76"/>
      <c r="AG1" s="57"/>
      <c r="AH1" s="57"/>
      <c r="AI1" s="57"/>
      <c r="AJ1" s="57"/>
      <c r="AK1" s="57"/>
      <c r="AL1" s="57"/>
    </row>
    <row r="2" spans="1:38" s="9" customFormat="1" ht="20.100000000000001" customHeight="1">
      <c r="A2" s="6" t="str">
        <f t="shared" ref="A2:A7" si="0"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6"/>
      <c r="W2" s="66"/>
      <c r="X2" s="61"/>
      <c r="Y2" s="77" t="s">
        <v>3</v>
      </c>
      <c r="Z2" s="77" t="s">
        <v>4</v>
      </c>
      <c r="AA2" s="78" t="s">
        <v>450</v>
      </c>
      <c r="AB2" s="78" t="s">
        <v>451</v>
      </c>
      <c r="AC2" s="78" t="s">
        <v>5</v>
      </c>
      <c r="AD2" s="78" t="s">
        <v>6</v>
      </c>
      <c r="AE2" s="78" t="s">
        <v>7</v>
      </c>
      <c r="AF2" s="78" t="s">
        <v>5</v>
      </c>
      <c r="AG2" s="58"/>
      <c r="AH2" s="58"/>
      <c r="AI2" s="58"/>
      <c r="AJ2" s="58"/>
      <c r="AK2" s="58"/>
      <c r="AL2" s="58"/>
    </row>
    <row r="3" spans="1:38" s="9" customFormat="1" ht="20.100000000000001" customHeight="1" thickBot="1">
      <c r="A3" s="10" t="str">
        <f t="shared" si="0"/>
        <v>Dane skonsolidowane</v>
      </c>
      <c r="B3" s="7"/>
      <c r="C3" s="7"/>
      <c r="D3" s="7"/>
      <c r="E3" s="7"/>
      <c r="F3" s="7"/>
      <c r="N3" s="7"/>
      <c r="O3" s="7"/>
      <c r="P3" s="7"/>
      <c r="Q3" s="7"/>
      <c r="R3" s="7"/>
      <c r="S3" s="7"/>
      <c r="T3" s="7"/>
      <c r="U3" s="7"/>
      <c r="V3" s="61"/>
      <c r="W3" s="61"/>
      <c r="X3" s="61"/>
      <c r="Y3" s="79" t="s">
        <v>8</v>
      </c>
      <c r="Z3" s="79" t="s">
        <v>9</v>
      </c>
      <c r="AA3" s="78" t="s">
        <v>10</v>
      </c>
      <c r="AB3" s="78" t="s">
        <v>11</v>
      </c>
      <c r="AC3" s="78" t="s">
        <v>12</v>
      </c>
      <c r="AD3" s="78" t="s">
        <v>6</v>
      </c>
      <c r="AE3" s="78" t="s">
        <v>7</v>
      </c>
      <c r="AF3" s="78" t="s">
        <v>12</v>
      </c>
      <c r="AG3" s="58"/>
      <c r="AH3" s="58"/>
      <c r="AI3" s="58"/>
      <c r="AJ3" s="58"/>
      <c r="AK3" s="58"/>
      <c r="AL3" s="58"/>
    </row>
    <row r="4" spans="1:38" s="14" customFormat="1" ht="20.100000000000001" customHeight="1" thickTop="1">
      <c r="A4" s="11" t="str">
        <f t="shared" si="0"/>
        <v>[MSR, mln PLN]</v>
      </c>
      <c r="B4" s="12" t="str">
        <f>IF($B$1="SWITCH TO ENGLISH",AA2,AA3)</f>
        <v>IV kw. 2023</v>
      </c>
      <c r="C4" s="12" t="str">
        <f>IF($B$1="SWITCH TO ENGLISH",AB2,AB3)</f>
        <v>IV kw. 2022</v>
      </c>
      <c r="D4" s="12" t="str">
        <f>IF($B$1="SWITCH TO ENGLISH",AC2,AC3)</f>
        <v>r/r</v>
      </c>
      <c r="E4" s="13"/>
      <c r="F4" s="13"/>
      <c r="G4" s="13"/>
      <c r="H4" s="28"/>
      <c r="I4" s="28"/>
      <c r="J4" s="28"/>
      <c r="K4" s="28"/>
      <c r="L4" s="28"/>
      <c r="M4" s="28"/>
      <c r="N4" s="13"/>
      <c r="O4" s="13"/>
      <c r="P4" s="13"/>
      <c r="Q4" s="13"/>
      <c r="R4" s="13"/>
      <c r="S4" s="13"/>
      <c r="T4" s="13"/>
      <c r="U4" s="13"/>
      <c r="V4" s="60"/>
      <c r="W4" s="60"/>
      <c r="X4" s="60"/>
      <c r="Y4" s="80" t="s">
        <v>13</v>
      </c>
      <c r="Z4" s="80" t="s">
        <v>14</v>
      </c>
      <c r="AA4" s="78"/>
      <c r="AB4" s="78"/>
      <c r="AC4" s="78"/>
      <c r="AD4" s="59"/>
      <c r="AE4" s="59"/>
      <c r="AF4" s="59"/>
      <c r="AG4" s="59"/>
      <c r="AH4" s="59"/>
      <c r="AI4" s="59"/>
      <c r="AJ4" s="59"/>
      <c r="AK4" s="59"/>
      <c r="AL4" s="59"/>
    </row>
    <row r="5" spans="1:38" s="13" customFormat="1" ht="20.100000000000001" customHeight="1">
      <c r="A5" s="266" t="str">
        <f t="shared" si="0"/>
        <v>Przychody ze sprzedaży</v>
      </c>
      <c r="B5" s="343">
        <v>24889</v>
      </c>
      <c r="C5" s="343">
        <v>21455</v>
      </c>
      <c r="D5" s="290">
        <v>0.16005593101841065</v>
      </c>
      <c r="E5" s="23"/>
      <c r="F5" s="23"/>
      <c r="G5" s="23"/>
      <c r="H5" s="23"/>
      <c r="I5" s="30"/>
      <c r="J5" s="31"/>
      <c r="K5" s="30"/>
      <c r="L5" s="30"/>
      <c r="M5" s="31"/>
      <c r="V5" s="60"/>
      <c r="W5" s="60"/>
      <c r="X5" s="60"/>
      <c r="Y5" s="81" t="s">
        <v>15</v>
      </c>
      <c r="Z5" s="81" t="s">
        <v>16</v>
      </c>
      <c r="AA5" s="78"/>
      <c r="AB5" s="78"/>
      <c r="AC5" s="78"/>
      <c r="AD5" s="59"/>
      <c r="AE5" s="59"/>
      <c r="AF5" s="60"/>
      <c r="AG5" s="60"/>
      <c r="AH5" s="60"/>
      <c r="AI5" s="60"/>
      <c r="AJ5" s="60"/>
      <c r="AK5" s="60"/>
      <c r="AL5" s="60"/>
    </row>
    <row r="6" spans="1:38" s="14" customFormat="1" ht="20.100000000000001" customHeight="1">
      <c r="A6" s="266" t="str">
        <f t="shared" si="0"/>
        <v>EBITDA raportowana</v>
      </c>
      <c r="B6" s="343">
        <v>1698</v>
      </c>
      <c r="C6" s="343">
        <v>339</v>
      </c>
      <c r="D6" s="290">
        <v>4.0088495575221241</v>
      </c>
      <c r="E6" s="23"/>
      <c r="F6" s="23"/>
      <c r="G6" s="23"/>
      <c r="H6" s="23"/>
      <c r="I6" s="30"/>
      <c r="J6" s="31"/>
      <c r="K6" s="30"/>
      <c r="L6" s="30"/>
      <c r="M6" s="31"/>
      <c r="N6" s="13"/>
      <c r="O6" s="13"/>
      <c r="P6" s="13"/>
      <c r="Q6" s="13"/>
      <c r="R6" s="13"/>
      <c r="S6" s="13"/>
      <c r="T6" s="13"/>
      <c r="U6" s="13"/>
      <c r="V6" s="60"/>
      <c r="W6" s="60"/>
      <c r="X6" s="60"/>
      <c r="Y6" s="81" t="s">
        <v>17</v>
      </c>
      <c r="Z6" s="81" t="s">
        <v>18</v>
      </c>
      <c r="AA6" s="60"/>
      <c r="AB6" s="60"/>
      <c r="AC6" s="60"/>
      <c r="AD6" s="59"/>
      <c r="AE6" s="59"/>
      <c r="AF6" s="59"/>
      <c r="AG6" s="59"/>
      <c r="AH6" s="59"/>
      <c r="AI6" s="59"/>
      <c r="AJ6" s="59"/>
      <c r="AK6" s="59"/>
      <c r="AL6" s="59"/>
    </row>
    <row r="7" spans="1:38" s="14" customFormat="1" ht="20.100000000000001" customHeight="1">
      <c r="A7" s="266" t="str">
        <f t="shared" si="0"/>
        <v>EBITDA powtarzalna</v>
      </c>
      <c r="B7" s="343">
        <v>2067</v>
      </c>
      <c r="C7" s="343">
        <v>580</v>
      </c>
      <c r="D7" s="290">
        <v>2.5637931034482757</v>
      </c>
      <c r="E7" s="23"/>
      <c r="F7" s="23"/>
      <c r="G7" s="23"/>
      <c r="H7" s="23"/>
      <c r="I7" s="30"/>
      <c r="J7" s="31"/>
      <c r="K7" s="30"/>
      <c r="L7" s="30"/>
      <c r="M7" s="31"/>
      <c r="N7" s="13"/>
      <c r="O7" s="13"/>
      <c r="P7" s="13"/>
      <c r="Q7" s="13"/>
      <c r="R7" s="13"/>
      <c r="S7" s="13"/>
      <c r="T7" s="13"/>
      <c r="U7" s="13"/>
      <c r="V7" s="60"/>
      <c r="W7" s="60"/>
      <c r="X7" s="60"/>
      <c r="Y7" s="81" t="s">
        <v>19</v>
      </c>
      <c r="Z7" s="81" t="s">
        <v>20</v>
      </c>
      <c r="AA7" s="60"/>
      <c r="AB7" s="60"/>
      <c r="AC7" s="60"/>
      <c r="AD7" s="59"/>
      <c r="AE7" s="59"/>
      <c r="AF7" s="59"/>
      <c r="AG7" s="59"/>
      <c r="AH7" s="59"/>
      <c r="AI7" s="59"/>
      <c r="AJ7" s="59"/>
      <c r="AK7" s="59"/>
      <c r="AL7" s="59"/>
    </row>
    <row r="8" spans="1:38" s="14" customFormat="1" ht="20.100000000000001" customHeight="1">
      <c r="A8" s="266" t="str">
        <f t="shared" ref="A8:A22" si="1">IF(B$1="SWITCH TO ENGLISH",Y8,Z8)</f>
        <v xml:space="preserve">EBIT </v>
      </c>
      <c r="B8" s="343">
        <v>-8186</v>
      </c>
      <c r="C8" s="343">
        <v>-760</v>
      </c>
      <c r="D8" s="290">
        <v>9.7710526315789465</v>
      </c>
      <c r="E8" s="23"/>
      <c r="F8" s="23"/>
      <c r="G8" s="23"/>
      <c r="H8" s="23"/>
      <c r="I8" s="32"/>
      <c r="J8" s="31"/>
      <c r="K8" s="32"/>
      <c r="L8" s="32"/>
      <c r="M8" s="31"/>
      <c r="N8" s="13"/>
      <c r="O8" s="13"/>
      <c r="P8" s="13"/>
      <c r="Q8" s="13"/>
      <c r="R8" s="13"/>
      <c r="S8" s="13"/>
      <c r="T8" s="13"/>
      <c r="U8" s="13"/>
      <c r="V8" s="60"/>
      <c r="W8" s="60"/>
      <c r="X8" s="60"/>
      <c r="Y8" s="81" t="s">
        <v>21</v>
      </c>
      <c r="Z8" s="81" t="s">
        <v>22</v>
      </c>
      <c r="AA8" s="60"/>
      <c r="AB8" s="60"/>
      <c r="AC8" s="60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14" customFormat="1" ht="20.100000000000001" customHeight="1">
      <c r="A9" s="266" t="str">
        <f t="shared" si="1"/>
        <v>EBIT powtarzalny</v>
      </c>
      <c r="B9" s="343">
        <v>758</v>
      </c>
      <c r="C9" s="343">
        <v>-483</v>
      </c>
      <c r="D9" s="290" t="s">
        <v>35</v>
      </c>
      <c r="E9" s="23"/>
      <c r="F9" s="23"/>
      <c r="G9" s="23"/>
      <c r="H9" s="23"/>
      <c r="I9" s="32"/>
      <c r="J9" s="31"/>
      <c r="K9" s="32"/>
      <c r="L9" s="32"/>
      <c r="M9" s="31"/>
      <c r="N9" s="13"/>
      <c r="O9" s="13"/>
      <c r="P9" s="13"/>
      <c r="Q9" s="13"/>
      <c r="R9" s="13"/>
      <c r="S9" s="13"/>
      <c r="T9" s="13"/>
      <c r="U9" s="13"/>
      <c r="V9" s="60"/>
      <c r="W9" s="60"/>
      <c r="X9" s="60"/>
      <c r="Y9" s="81" t="s">
        <v>23</v>
      </c>
      <c r="Z9" s="81" t="s">
        <v>24</v>
      </c>
      <c r="AA9" s="60"/>
      <c r="AB9" s="60"/>
      <c r="AC9" s="60"/>
      <c r="AD9" s="59"/>
      <c r="AE9" s="59"/>
      <c r="AF9" s="59"/>
      <c r="AG9" s="59"/>
      <c r="AH9" s="59"/>
      <c r="AI9" s="59"/>
      <c r="AJ9" s="59"/>
      <c r="AK9" s="59"/>
      <c r="AL9" s="59"/>
    </row>
    <row r="10" spans="1:38" s="14" customFormat="1" ht="20.100000000000001" customHeight="1">
      <c r="A10" s="266" t="str">
        <f t="shared" si="1"/>
        <v xml:space="preserve">Zysk (strata) netto dla akcjonariuszy </v>
      </c>
      <c r="B10" s="343">
        <v>-8041</v>
      </c>
      <c r="C10" s="343">
        <v>-614</v>
      </c>
      <c r="D10" s="290">
        <v>12.096091205211726</v>
      </c>
      <c r="E10" s="13"/>
      <c r="F10" s="23"/>
      <c r="G10" s="23"/>
      <c r="H10" s="23"/>
      <c r="I10" s="32"/>
      <c r="J10" s="31"/>
      <c r="K10" s="32"/>
      <c r="L10" s="32"/>
      <c r="M10" s="31"/>
      <c r="N10" s="13"/>
      <c r="O10" s="13"/>
      <c r="P10" s="13"/>
      <c r="Q10" s="13"/>
      <c r="R10" s="13"/>
      <c r="S10" s="13"/>
      <c r="T10" s="13"/>
      <c r="U10" s="13"/>
      <c r="V10" s="60"/>
      <c r="W10" s="60"/>
      <c r="X10" s="60"/>
      <c r="Y10" s="81" t="s">
        <v>25</v>
      </c>
      <c r="Z10" s="81" t="s">
        <v>26</v>
      </c>
      <c r="AA10" s="60"/>
      <c r="AB10" s="60"/>
      <c r="AC10" s="60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8" s="14" customFormat="1" ht="20.100000000000001" customHeight="1">
      <c r="A11" s="266" t="str">
        <f t="shared" si="1"/>
        <v>Zysk (strata) netto dla akcj. – bez odpisów</v>
      </c>
      <c r="B11" s="343">
        <v>-1095</v>
      </c>
      <c r="C11" s="343">
        <v>-585</v>
      </c>
      <c r="D11" s="290">
        <v>0.87179487179487181</v>
      </c>
      <c r="E11" s="141"/>
      <c r="F11" s="23"/>
      <c r="G11" s="23"/>
      <c r="H11" s="23"/>
      <c r="I11" s="30"/>
      <c r="J11" s="31"/>
      <c r="K11" s="32"/>
      <c r="L11" s="32"/>
      <c r="M11" s="31"/>
      <c r="N11" s="13"/>
      <c r="O11" s="13"/>
      <c r="P11" s="13"/>
      <c r="Q11" s="13"/>
      <c r="R11" s="13"/>
      <c r="S11" s="13"/>
      <c r="T11" s="13"/>
      <c r="U11" s="13"/>
      <c r="V11" s="60"/>
      <c r="W11" s="60"/>
      <c r="X11" s="60"/>
      <c r="Y11" s="81" t="s">
        <v>27</v>
      </c>
      <c r="Z11" s="81" t="s">
        <v>28</v>
      </c>
      <c r="AA11" s="60"/>
      <c r="AB11" s="60"/>
      <c r="AC11" s="60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38" s="14" customFormat="1" ht="20.100000000000001" customHeight="1">
      <c r="A12" s="266" t="str">
        <f t="shared" si="1"/>
        <v xml:space="preserve">CAPEX (po korektach) </v>
      </c>
      <c r="B12" s="343">
        <v>3453</v>
      </c>
      <c r="C12" s="343">
        <v>3219</v>
      </c>
      <c r="D12" s="290">
        <v>7.2693383038210602E-2</v>
      </c>
      <c r="E12" s="13"/>
      <c r="F12" s="23"/>
      <c r="G12" s="23"/>
      <c r="H12" s="23"/>
      <c r="I12" s="30"/>
      <c r="J12" s="31"/>
      <c r="K12" s="30"/>
      <c r="L12" s="30"/>
      <c r="M12" s="31"/>
      <c r="N12" s="13"/>
      <c r="O12" s="13"/>
      <c r="P12" s="13"/>
      <c r="Q12" s="13"/>
      <c r="R12" s="13"/>
      <c r="S12" s="13"/>
      <c r="T12" s="13"/>
      <c r="U12" s="13"/>
      <c r="V12" s="60"/>
      <c r="W12" s="60"/>
      <c r="X12" s="60"/>
      <c r="Y12" s="81" t="s">
        <v>29</v>
      </c>
      <c r="Z12" s="81" t="s">
        <v>30</v>
      </c>
      <c r="AA12" s="60"/>
      <c r="AB12" s="60"/>
      <c r="AC12" s="60"/>
      <c r="AD12" s="59"/>
      <c r="AE12" s="59"/>
      <c r="AF12" s="59"/>
      <c r="AG12" s="59"/>
      <c r="AH12" s="59"/>
      <c r="AI12" s="59"/>
      <c r="AJ12" s="59"/>
      <c r="AK12" s="59"/>
      <c r="AL12" s="59"/>
    </row>
    <row r="13" spans="1:38" s="14" customFormat="1" ht="20.100000000000001" customHeight="1">
      <c r="A13" s="266" t="str">
        <f t="shared" si="1"/>
        <v xml:space="preserve">Przepływy pieniężne netto z dział. operacyjnej </v>
      </c>
      <c r="B13" s="343">
        <v>-6262</v>
      </c>
      <c r="C13" s="343">
        <v>3070</v>
      </c>
      <c r="D13" s="290" t="s">
        <v>35</v>
      </c>
      <c r="E13" s="13"/>
      <c r="F13" s="23"/>
      <c r="G13" s="23"/>
      <c r="H13" s="23"/>
      <c r="I13" s="32"/>
      <c r="J13" s="32"/>
      <c r="K13" s="32"/>
      <c r="L13" s="32"/>
      <c r="M13" s="31"/>
      <c r="N13" s="13"/>
      <c r="O13" s="13"/>
      <c r="P13" s="13"/>
      <c r="Q13" s="13"/>
      <c r="R13" s="13"/>
      <c r="S13" s="13"/>
      <c r="T13" s="13"/>
      <c r="U13" s="13"/>
      <c r="V13" s="60"/>
      <c r="W13" s="60"/>
      <c r="X13" s="60"/>
      <c r="Y13" s="81" t="s">
        <v>31</v>
      </c>
      <c r="Z13" s="81" t="s">
        <v>32</v>
      </c>
      <c r="AA13" s="60"/>
      <c r="AB13" s="60"/>
      <c r="AC13" s="60"/>
      <c r="AD13" s="59"/>
      <c r="AE13" s="59"/>
      <c r="AF13" s="59"/>
      <c r="AG13" s="59"/>
      <c r="AH13" s="59"/>
      <c r="AI13" s="59"/>
      <c r="AJ13" s="59"/>
      <c r="AK13" s="59"/>
      <c r="AL13" s="59"/>
    </row>
    <row r="14" spans="1:38" s="14" customFormat="1" ht="20.100000000000001" customHeight="1">
      <c r="A14" s="266" t="str">
        <f t="shared" si="1"/>
        <v xml:space="preserve">Przepływy pieniężne netto z dział. inwestycyjnej </v>
      </c>
      <c r="B14" s="343">
        <v>-3256</v>
      </c>
      <c r="C14" s="343">
        <v>-2654</v>
      </c>
      <c r="D14" s="290">
        <v>0.22682743029389596</v>
      </c>
      <c r="E14" s="13"/>
      <c r="F14" s="23"/>
      <c r="G14" s="23"/>
      <c r="H14" s="23"/>
      <c r="I14" s="30"/>
      <c r="J14" s="31"/>
      <c r="K14" s="32"/>
      <c r="L14" s="32"/>
      <c r="M14" s="31"/>
      <c r="N14" s="13"/>
      <c r="O14" s="13"/>
      <c r="P14" s="13"/>
      <c r="Q14" s="13"/>
      <c r="R14" s="13"/>
      <c r="S14" s="13"/>
      <c r="T14" s="13"/>
      <c r="U14" s="13"/>
      <c r="V14" s="60"/>
      <c r="W14" s="60"/>
      <c r="X14" s="60"/>
      <c r="Y14" s="81" t="s">
        <v>33</v>
      </c>
      <c r="Z14" s="81" t="s">
        <v>34</v>
      </c>
      <c r="AA14" s="60"/>
      <c r="AB14" s="60"/>
      <c r="AC14" s="60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38" s="14" customFormat="1" ht="20.100000000000001" customHeight="1">
      <c r="A15" s="266" t="str">
        <f t="shared" si="1"/>
        <v>Przepływy pieniężne netto z dział. finansowej</v>
      </c>
      <c r="B15" s="343">
        <v>2588</v>
      </c>
      <c r="C15" s="343">
        <v>-336</v>
      </c>
      <c r="D15" s="290" t="s">
        <v>35</v>
      </c>
      <c r="E15" s="13"/>
      <c r="F15" s="23"/>
      <c r="G15" s="23"/>
      <c r="H15" s="23"/>
      <c r="I15" s="30"/>
      <c r="J15" s="31"/>
      <c r="K15" s="32"/>
      <c r="L15" s="32"/>
      <c r="M15" s="31"/>
      <c r="N15" s="13"/>
      <c r="O15" s="13"/>
      <c r="P15" s="13"/>
      <c r="Q15" s="13"/>
      <c r="R15" s="13"/>
      <c r="S15" s="13"/>
      <c r="T15" s="13"/>
      <c r="U15" s="13"/>
      <c r="V15" s="60"/>
      <c r="W15" s="60"/>
      <c r="X15" s="60"/>
      <c r="Y15" s="81" t="s">
        <v>36</v>
      </c>
      <c r="Z15" s="81" t="s">
        <v>37</v>
      </c>
      <c r="AA15" s="60"/>
      <c r="AB15" s="60"/>
      <c r="AC15" s="60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38" s="14" customFormat="1" ht="20.100000000000001" customHeight="1">
      <c r="A16" s="266" t="str">
        <f t="shared" si="1"/>
        <v xml:space="preserve">Marża EBITDA </v>
      </c>
      <c r="B16" s="344">
        <v>6.8222909719153041E-2</v>
      </c>
      <c r="C16" s="344">
        <v>1.5800512701002096E-2</v>
      </c>
      <c r="D16" s="290"/>
      <c r="E16" s="13"/>
      <c r="F16" s="23"/>
      <c r="G16" s="23"/>
      <c r="H16" s="23"/>
      <c r="I16" s="33"/>
      <c r="J16" s="35"/>
      <c r="K16" s="32"/>
      <c r="L16" s="33"/>
      <c r="M16" s="35"/>
      <c r="N16" s="13"/>
      <c r="O16" s="13"/>
      <c r="P16" s="13"/>
      <c r="Q16" s="13"/>
      <c r="R16" s="13"/>
      <c r="S16" s="13"/>
      <c r="T16" s="13"/>
      <c r="U16" s="13"/>
      <c r="V16" s="60"/>
      <c r="W16" s="60"/>
      <c r="X16" s="60"/>
      <c r="Y16" s="81" t="s">
        <v>38</v>
      </c>
      <c r="Z16" s="81" t="s">
        <v>39</v>
      </c>
      <c r="AA16" s="60"/>
      <c r="AB16" s="60"/>
      <c r="AC16" s="60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38" s="14" customFormat="1" ht="20.100000000000001" customHeight="1">
      <c r="A17" s="266" t="str">
        <f t="shared" si="1"/>
        <v xml:space="preserve">Powtarzalna marża EBITDA </v>
      </c>
      <c r="B17" s="344">
        <v>8.3048736389569694E-2</v>
      </c>
      <c r="C17" s="344">
        <v>2.7033325565136331E-2</v>
      </c>
      <c r="D17" s="290"/>
      <c r="E17" s="13"/>
      <c r="F17" s="23"/>
      <c r="G17" s="23"/>
      <c r="H17" s="23"/>
      <c r="I17" s="33"/>
      <c r="J17" s="35"/>
      <c r="K17" s="32"/>
      <c r="L17" s="33"/>
      <c r="M17" s="35"/>
      <c r="N17" s="13"/>
      <c r="O17" s="13"/>
      <c r="P17" s="13"/>
      <c r="Q17" s="13"/>
      <c r="R17" s="13"/>
      <c r="S17" s="13"/>
      <c r="T17" s="13"/>
      <c r="U17" s="13"/>
      <c r="V17" s="60"/>
      <c r="W17" s="60"/>
      <c r="X17" s="60"/>
      <c r="Y17" s="81" t="s">
        <v>40</v>
      </c>
      <c r="Z17" s="81" t="s">
        <v>41</v>
      </c>
      <c r="AA17" s="60"/>
      <c r="AB17" s="60"/>
      <c r="AC17" s="60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38" s="14" customFormat="1" ht="20.100000000000001" customHeight="1">
      <c r="A18" s="266" t="str">
        <f>IF(B$1="SWITCH TO ENGLISH",Y18,Z18)</f>
        <v>Majątek obrotowy netto („core NWC”)</v>
      </c>
      <c r="B18" s="343">
        <v>5794</v>
      </c>
      <c r="C18" s="343">
        <v>8331</v>
      </c>
      <c r="D18" s="290">
        <v>-0.30452526707478089</v>
      </c>
      <c r="E18" s="13"/>
      <c r="F18" s="23"/>
      <c r="G18" s="23"/>
      <c r="H18" s="23"/>
      <c r="I18" s="18"/>
      <c r="J18" s="18"/>
      <c r="K18" s="30"/>
      <c r="L18" s="30"/>
      <c r="M18" s="18"/>
      <c r="N18" s="13"/>
      <c r="O18" s="13"/>
      <c r="P18" s="13"/>
      <c r="Q18" s="13"/>
      <c r="R18" s="13"/>
      <c r="S18" s="13"/>
      <c r="T18" s="13"/>
      <c r="U18" s="13"/>
      <c r="V18" s="60"/>
      <c r="W18" s="60"/>
      <c r="X18" s="60"/>
      <c r="Y18" s="81" t="s">
        <v>42</v>
      </c>
      <c r="Z18" s="81" t="s">
        <v>43</v>
      </c>
      <c r="AA18" s="60"/>
      <c r="AB18" s="60"/>
      <c r="AC18" s="60"/>
      <c r="AD18" s="59"/>
      <c r="AE18" s="59"/>
      <c r="AF18" s="59"/>
      <c r="AG18" s="59"/>
      <c r="AH18" s="59"/>
      <c r="AI18" s="59"/>
      <c r="AJ18" s="59"/>
      <c r="AK18" s="59"/>
      <c r="AL18" s="59"/>
    </row>
    <row r="19" spans="1:38" s="14" customFormat="1" ht="20.100000000000001" customHeight="1">
      <c r="A19" s="266" t="str">
        <f>IF(B$1="SWITCH TO ENGLISH",Y19,Z19)</f>
        <v>Zadłużenie netto</v>
      </c>
      <c r="B19" s="343">
        <v>11121</v>
      </c>
      <c r="C19" s="343">
        <v>-2656</v>
      </c>
      <c r="D19" s="290" t="s">
        <v>35</v>
      </c>
      <c r="E19" s="13"/>
      <c r="F19" s="23"/>
      <c r="G19" s="23"/>
      <c r="H19" s="23"/>
      <c r="I19" s="18"/>
      <c r="J19" s="18"/>
      <c r="K19" s="30"/>
      <c r="L19" s="30"/>
      <c r="M19" s="18"/>
      <c r="N19" s="13"/>
      <c r="O19" s="13"/>
      <c r="P19" s="13"/>
      <c r="Q19" s="13"/>
      <c r="R19" s="13"/>
      <c r="S19" s="13"/>
      <c r="T19" s="13"/>
      <c r="U19" s="13"/>
      <c r="V19" s="60"/>
      <c r="W19" s="60"/>
      <c r="X19" s="60"/>
      <c r="Y19" s="81" t="s">
        <v>44</v>
      </c>
      <c r="Z19" s="81" t="s">
        <v>45</v>
      </c>
      <c r="AA19" s="60"/>
      <c r="AB19" s="60"/>
      <c r="AC19" s="60"/>
      <c r="AD19" s="59"/>
      <c r="AE19" s="59"/>
      <c r="AF19" s="59"/>
      <c r="AG19" s="59"/>
      <c r="AH19" s="59"/>
      <c r="AI19" s="59"/>
      <c r="AJ19" s="59"/>
      <c r="AK19" s="59"/>
      <c r="AL19" s="59"/>
    </row>
    <row r="20" spans="1:38" s="14" customFormat="1" ht="20.100000000000001" customHeight="1">
      <c r="A20" s="266" t="str">
        <f>IF(B$1="SWITCH TO ENGLISH",Y20,Z20)</f>
        <v>Ekonomiczne zadłużenie netto</v>
      </c>
      <c r="B20" s="343">
        <v>21960.257900609995</v>
      </c>
      <c r="C20" s="343">
        <v>14373.384196879999</v>
      </c>
      <c r="D20" s="290">
        <v>0.52784184989481209</v>
      </c>
      <c r="E20" s="13"/>
      <c r="F20" s="23"/>
      <c r="G20" s="23"/>
      <c r="H20" s="23"/>
      <c r="I20" s="18"/>
      <c r="J20" s="18"/>
      <c r="K20" s="30"/>
      <c r="L20" s="30"/>
      <c r="M20" s="18"/>
      <c r="N20" s="13"/>
      <c r="O20" s="13"/>
      <c r="P20" s="13"/>
      <c r="Q20" s="13"/>
      <c r="R20" s="13"/>
      <c r="S20" s="13"/>
      <c r="T20" s="13"/>
      <c r="U20" s="13"/>
      <c r="V20" s="60"/>
      <c r="W20" s="60"/>
      <c r="X20" s="60"/>
      <c r="Y20" s="81" t="s">
        <v>46</v>
      </c>
      <c r="Z20" s="81" t="s">
        <v>47</v>
      </c>
      <c r="AA20" s="60"/>
      <c r="AB20" s="60"/>
      <c r="AC20" s="60"/>
      <c r="AD20" s="59"/>
      <c r="AE20" s="59"/>
      <c r="AF20" s="59"/>
      <c r="AG20" s="59"/>
      <c r="AH20" s="59"/>
      <c r="AI20" s="59"/>
      <c r="AJ20" s="59"/>
      <c r="AK20" s="59"/>
      <c r="AL20" s="59"/>
    </row>
    <row r="21" spans="1:38" s="14" customFormat="1" ht="20.100000000000001" customHeight="1">
      <c r="A21" s="266" t="str">
        <f t="shared" si="1"/>
        <v>Dług netto/12 mies. EBITDA raportowana</v>
      </c>
      <c r="B21" s="345">
        <v>1.1089850240852874</v>
      </c>
      <c r="C21" s="345">
        <v>-0.30680374263601712</v>
      </c>
      <c r="D21" s="204"/>
      <c r="E21" s="13"/>
      <c r="F21" s="23"/>
      <c r="G21" s="23"/>
      <c r="H21" s="23"/>
      <c r="I21" s="19"/>
      <c r="J21" s="19"/>
      <c r="K21" s="32"/>
      <c r="L21" s="32"/>
      <c r="M21" s="18"/>
      <c r="N21" s="13"/>
      <c r="O21" s="13"/>
      <c r="P21" s="13"/>
      <c r="Q21" s="13"/>
      <c r="R21" s="13"/>
      <c r="S21" s="13"/>
      <c r="T21" s="13"/>
      <c r="U21" s="13"/>
      <c r="V21" s="60"/>
      <c r="W21" s="60"/>
      <c r="X21" s="60"/>
      <c r="Y21" s="81" t="s">
        <v>48</v>
      </c>
      <c r="Z21" s="81" t="s">
        <v>49</v>
      </c>
      <c r="AA21" s="60"/>
      <c r="AB21" s="60"/>
      <c r="AC21" s="60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38" s="14" customFormat="1" ht="20.100000000000001" customHeight="1">
      <c r="A22" s="266" t="str">
        <f t="shared" si="1"/>
        <v>Dług netto/12 mies. EBITDA powtarzalna</v>
      </c>
      <c r="B22" s="345">
        <v>1.0372046424404306</v>
      </c>
      <c r="C22" s="345">
        <v>-0.37303370786516854</v>
      </c>
      <c r="D22" s="297"/>
      <c r="E22" s="13"/>
      <c r="F22" s="23"/>
      <c r="G22" s="23"/>
      <c r="H22" s="23"/>
      <c r="M22" s="19"/>
      <c r="N22" s="13"/>
      <c r="O22" s="13"/>
      <c r="P22" s="13"/>
      <c r="Q22" s="13"/>
      <c r="R22" s="13"/>
      <c r="S22" s="13"/>
      <c r="T22" s="13"/>
      <c r="U22" s="13"/>
      <c r="V22" s="60"/>
      <c r="W22" s="60"/>
      <c r="X22" s="60"/>
      <c r="Y22" s="81" t="s">
        <v>50</v>
      </c>
      <c r="Z22" s="81" t="s">
        <v>51</v>
      </c>
      <c r="AA22" s="60"/>
      <c r="AB22" s="60"/>
      <c r="AC22" s="60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38" s="9" customFormat="1" ht="20.100000000000001" customHeight="1">
      <c r="A23" s="193"/>
      <c r="B23" s="257"/>
      <c r="C23" s="257"/>
      <c r="D23" s="257"/>
      <c r="E23" s="13"/>
      <c r="F23" s="23"/>
      <c r="G23" s="23"/>
      <c r="H23" s="2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1"/>
      <c r="W23" s="61"/>
      <c r="X23" s="61"/>
      <c r="Y23" s="58"/>
      <c r="Z23" s="58"/>
      <c r="AA23" s="83"/>
      <c r="AB23" s="83"/>
      <c r="AC23" s="83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38" s="9" customFormat="1" ht="21" customHeight="1" thickBot="1">
      <c r="A24" s="160" t="str">
        <f t="shared" ref="A24:A38" si="2">IF(B$1="SWITCH TO ENGLISH",Y24,Z24)</f>
        <v>Produkcja energii netto według źródeł, sprzedaż i dystrybucja</v>
      </c>
      <c r="B24" s="161"/>
      <c r="C24" s="161"/>
      <c r="D24" s="161"/>
      <c r="E24" s="13"/>
      <c r="F24" s="23"/>
      <c r="G24" s="23"/>
      <c r="H24" s="2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1"/>
      <c r="W24" s="61"/>
      <c r="X24" s="61"/>
      <c r="Y24" s="84" t="s">
        <v>52</v>
      </c>
      <c r="Z24" s="84" t="s">
        <v>53</v>
      </c>
      <c r="AA24" s="61"/>
      <c r="AB24" s="61"/>
      <c r="AC24" s="61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s="14" customFormat="1" ht="20.100000000000001" customHeight="1" thickTop="1">
      <c r="A25" s="162" t="str">
        <f t="shared" si="2"/>
        <v>[TWh]</v>
      </c>
      <c r="B25" s="163" t="str">
        <f>B4</f>
        <v>IV kw. 2023</v>
      </c>
      <c r="C25" s="163" t="str">
        <f>C4</f>
        <v>IV kw. 2022</v>
      </c>
      <c r="D25" s="163" t="str">
        <f>D4</f>
        <v>r/r</v>
      </c>
      <c r="E25" s="13"/>
      <c r="F25" s="23"/>
      <c r="G25" s="23"/>
      <c r="H25" s="23"/>
      <c r="I25" s="28"/>
      <c r="J25" s="28"/>
      <c r="K25" s="28"/>
      <c r="L25" s="28"/>
      <c r="M25" s="28"/>
      <c r="N25" s="13"/>
      <c r="O25" s="13"/>
      <c r="P25" s="13"/>
      <c r="Q25" s="13"/>
      <c r="R25" s="13"/>
      <c r="S25" s="13"/>
      <c r="T25" s="13"/>
      <c r="U25" s="13"/>
      <c r="V25" s="60"/>
      <c r="W25" s="60"/>
      <c r="X25" s="60"/>
      <c r="Y25" s="80" t="s">
        <v>54</v>
      </c>
      <c r="Z25" s="80" t="s">
        <v>54</v>
      </c>
      <c r="AA25" s="60"/>
      <c r="AB25" s="60"/>
      <c r="AC25" s="60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1:38" s="14" customFormat="1" ht="20.100000000000001" customHeight="1">
      <c r="A26" s="164" t="str">
        <f t="shared" si="2"/>
        <v>Elektrownie opalane węglem brunatnym</v>
      </c>
      <c r="B26" s="165">
        <v>7.8000000000000007</v>
      </c>
      <c r="C26" s="165">
        <v>9.6300000000000008</v>
      </c>
      <c r="D26" s="290">
        <v>-0.1900311526479751</v>
      </c>
      <c r="E26" s="13"/>
      <c r="F26" s="23"/>
      <c r="G26" s="23"/>
      <c r="H26" s="23"/>
      <c r="I26" s="32"/>
      <c r="J26" s="34"/>
      <c r="K26" s="32"/>
      <c r="L26" s="32"/>
      <c r="M26" s="34"/>
      <c r="N26" s="13"/>
      <c r="O26" s="13"/>
      <c r="P26" s="13"/>
      <c r="Q26" s="13"/>
      <c r="R26" s="13"/>
      <c r="S26" s="13"/>
      <c r="T26" s="13"/>
      <c r="U26" s="13"/>
      <c r="V26" s="60"/>
      <c r="W26" s="60"/>
      <c r="X26" s="60"/>
      <c r="Y26" s="81" t="s">
        <v>55</v>
      </c>
      <c r="Z26" s="85" t="s">
        <v>56</v>
      </c>
      <c r="AA26" s="60"/>
      <c r="AB26" s="60"/>
      <c r="AC26" s="60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38" s="14" customFormat="1" ht="20.100000000000001" customHeight="1">
      <c r="A27" s="164" t="str">
        <f t="shared" si="2"/>
        <v>Elektrownie opalane węglem kamiennym</v>
      </c>
      <c r="B27" s="165">
        <v>4.25</v>
      </c>
      <c r="C27" s="165">
        <v>5.0999999999999996</v>
      </c>
      <c r="D27" s="290">
        <v>-0.16666666666666663</v>
      </c>
      <c r="E27" s="143"/>
      <c r="F27" s="23"/>
      <c r="G27" s="23"/>
      <c r="H27" s="23"/>
      <c r="I27" s="32"/>
      <c r="J27" s="34"/>
      <c r="K27" s="32"/>
      <c r="L27" s="32"/>
      <c r="M27" s="34"/>
      <c r="N27" s="13"/>
      <c r="O27" s="13"/>
      <c r="P27" s="13"/>
      <c r="Q27" s="13"/>
      <c r="R27" s="13"/>
      <c r="S27" s="13"/>
      <c r="T27" s="13"/>
      <c r="U27" s="13"/>
      <c r="V27" s="60"/>
      <c r="W27" s="60"/>
      <c r="X27" s="60"/>
      <c r="Y27" s="81" t="s">
        <v>57</v>
      </c>
      <c r="Z27" s="85" t="s">
        <v>58</v>
      </c>
      <c r="AA27" s="60"/>
      <c r="AB27" s="60"/>
      <c r="AC27" s="60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1:38" s="14" customFormat="1" ht="20.100000000000001" customHeight="1">
      <c r="A28" s="164" t="str">
        <f t="shared" si="2"/>
        <v>Elektrociepłownie opalane węglem</v>
      </c>
      <c r="B28" s="165">
        <v>1.1600000000000001</v>
      </c>
      <c r="C28" s="165">
        <v>1.34</v>
      </c>
      <c r="D28" s="290">
        <v>-0.13432835820895517</v>
      </c>
      <c r="E28" s="13"/>
      <c r="F28" s="23"/>
      <c r="G28" s="23"/>
      <c r="H28" s="23"/>
      <c r="I28" s="32"/>
      <c r="J28" s="34"/>
      <c r="K28" s="32"/>
      <c r="L28" s="32"/>
      <c r="M28" s="34"/>
      <c r="N28" s="13"/>
      <c r="O28" s="13"/>
      <c r="P28" s="13"/>
      <c r="Q28" s="13"/>
      <c r="R28" s="13"/>
      <c r="S28" s="13"/>
      <c r="T28" s="13"/>
      <c r="U28" s="13"/>
      <c r="V28" s="60"/>
      <c r="W28" s="60"/>
      <c r="X28" s="60"/>
      <c r="Y28" s="81" t="s">
        <v>59</v>
      </c>
      <c r="Z28" s="85" t="s">
        <v>60</v>
      </c>
      <c r="AA28" s="60"/>
      <c r="AB28" s="60"/>
      <c r="AC28" s="60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1:38" s="14" customFormat="1" ht="20.100000000000001" customHeight="1">
      <c r="A29" s="164" t="str">
        <f t="shared" si="2"/>
        <v>Elektrociepłownie opalane gazem</v>
      </c>
      <c r="B29" s="165">
        <v>1.31</v>
      </c>
      <c r="C29" s="165">
        <v>0.9</v>
      </c>
      <c r="D29" s="290">
        <v>0.45555555555555549</v>
      </c>
      <c r="E29" s="13"/>
      <c r="F29" s="23"/>
      <c r="G29" s="23"/>
      <c r="H29" s="23"/>
      <c r="I29" s="32"/>
      <c r="J29" s="31"/>
      <c r="K29" s="32"/>
      <c r="L29" s="32"/>
      <c r="M29" s="31"/>
      <c r="N29" s="13"/>
      <c r="O29" s="13"/>
      <c r="P29" s="13"/>
      <c r="Q29" s="13"/>
      <c r="R29" s="13"/>
      <c r="S29" s="13"/>
      <c r="T29" s="13"/>
      <c r="U29" s="13"/>
      <c r="V29" s="60"/>
      <c r="W29" s="60"/>
      <c r="X29" s="60"/>
      <c r="Y29" s="81" t="s">
        <v>61</v>
      </c>
      <c r="Z29" s="85" t="s">
        <v>62</v>
      </c>
      <c r="AA29" s="60"/>
      <c r="AB29" s="60"/>
      <c r="AC29" s="60"/>
      <c r="AD29" s="59"/>
      <c r="AE29" s="59"/>
      <c r="AF29" s="59"/>
      <c r="AG29" s="59"/>
      <c r="AH29" s="59"/>
      <c r="AI29" s="59"/>
      <c r="AJ29" s="59"/>
      <c r="AK29" s="59"/>
      <c r="AL29" s="59"/>
    </row>
    <row r="30" spans="1:38" s="14" customFormat="1" ht="20.100000000000001" customHeight="1">
      <c r="A30" s="164" t="str">
        <f t="shared" si="2"/>
        <v>Elektrociepłownie opalane biomasą</v>
      </c>
      <c r="B30" s="165">
        <v>0.10999999999999999</v>
      </c>
      <c r="C30" s="165">
        <v>7.0000000000000007E-2</v>
      </c>
      <c r="D30" s="290">
        <v>0.57142857142857117</v>
      </c>
      <c r="E30" s="13"/>
      <c r="F30" s="23"/>
      <c r="G30" s="23"/>
      <c r="H30" s="23"/>
      <c r="I30" s="32"/>
      <c r="J30" s="31"/>
      <c r="K30" s="32"/>
      <c r="L30" s="32"/>
      <c r="M30" s="31"/>
      <c r="N30" s="13"/>
      <c r="O30" s="13"/>
      <c r="P30" s="13"/>
      <c r="Q30" s="13"/>
      <c r="R30" s="13"/>
      <c r="S30" s="13"/>
      <c r="T30" s="13"/>
      <c r="U30" s="13"/>
      <c r="V30" s="60"/>
      <c r="W30" s="60"/>
      <c r="X30" s="60"/>
      <c r="Y30" s="81" t="s">
        <v>63</v>
      </c>
      <c r="Z30" s="85" t="s">
        <v>64</v>
      </c>
      <c r="AA30" s="60"/>
      <c r="AB30" s="60"/>
      <c r="AC30" s="60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38" s="14" customFormat="1" ht="20.100000000000001" customHeight="1">
      <c r="A31" s="164" t="str">
        <f t="shared" si="2"/>
        <v>Elektrociepłownie opalane odpadami komunalnymi</v>
      </c>
      <c r="B31" s="165">
        <v>0</v>
      </c>
      <c r="C31" s="165">
        <v>0</v>
      </c>
      <c r="D31" s="295" t="s">
        <v>35</v>
      </c>
      <c r="E31" s="13"/>
      <c r="F31" s="23"/>
      <c r="G31" s="140"/>
      <c r="H31" s="23"/>
      <c r="I31" s="32"/>
      <c r="J31" s="32"/>
      <c r="K31" s="32"/>
      <c r="L31" s="32"/>
      <c r="M31" s="32"/>
      <c r="N31" s="13"/>
      <c r="O31" s="13"/>
      <c r="P31" s="13"/>
      <c r="Q31" s="13"/>
      <c r="R31" s="13"/>
      <c r="S31" s="13"/>
      <c r="T31" s="13"/>
      <c r="U31" s="13"/>
      <c r="V31" s="60"/>
      <c r="W31" s="60"/>
      <c r="X31" s="60"/>
      <c r="Y31" s="75" t="s">
        <v>65</v>
      </c>
      <c r="Z31" s="75" t="s">
        <v>66</v>
      </c>
      <c r="AA31" s="60"/>
      <c r="AB31" s="60"/>
      <c r="AC31" s="60"/>
      <c r="AD31" s="59"/>
      <c r="AE31" s="59"/>
      <c r="AF31" s="59"/>
      <c r="AG31" s="59"/>
      <c r="AH31" s="59"/>
      <c r="AI31" s="59"/>
      <c r="AJ31" s="59"/>
      <c r="AK31" s="59"/>
      <c r="AL31" s="59"/>
    </row>
    <row r="32" spans="1:38" s="14" customFormat="1" ht="20.100000000000001" customHeight="1">
      <c r="A32" s="164" t="str">
        <f t="shared" si="2"/>
        <v>El. szczytowo-pompowe</v>
      </c>
      <c r="B32" s="165">
        <v>0.30999999999999994</v>
      </c>
      <c r="C32" s="165">
        <v>0.27</v>
      </c>
      <c r="D32" s="290">
        <v>0.14814814814814792</v>
      </c>
      <c r="E32" s="13"/>
      <c r="F32" s="23"/>
      <c r="G32" s="23"/>
      <c r="H32" s="23"/>
      <c r="I32" s="32"/>
      <c r="J32" s="31"/>
      <c r="K32" s="32"/>
      <c r="L32" s="32"/>
      <c r="M32" s="31"/>
      <c r="N32" s="13"/>
      <c r="O32" s="13"/>
      <c r="P32" s="13"/>
      <c r="Q32" s="13"/>
      <c r="R32" s="13"/>
      <c r="S32" s="13"/>
      <c r="T32" s="13"/>
      <c r="U32" s="13"/>
      <c r="V32" s="60"/>
      <c r="W32" s="60"/>
      <c r="X32" s="60"/>
      <c r="Y32" s="81" t="s">
        <v>67</v>
      </c>
      <c r="Z32" s="85" t="s">
        <v>68</v>
      </c>
      <c r="AA32" s="60"/>
      <c r="AB32" s="60"/>
      <c r="AC32" s="60"/>
      <c r="AD32" s="59"/>
      <c r="AE32" s="59"/>
      <c r="AF32" s="59"/>
      <c r="AG32" s="59"/>
      <c r="AH32" s="59"/>
      <c r="AI32" s="59"/>
      <c r="AJ32" s="59"/>
      <c r="AK32" s="59"/>
      <c r="AL32" s="59"/>
    </row>
    <row r="33" spans="1:38" s="14" customFormat="1" ht="20.100000000000001" customHeight="1">
      <c r="A33" s="164" t="str">
        <f t="shared" si="2"/>
        <v>Elektrownie wodne</v>
      </c>
      <c r="B33" s="165">
        <v>9.9999999999999978E-2</v>
      </c>
      <c r="C33" s="165">
        <v>7.0000000000000007E-2</v>
      </c>
      <c r="D33" s="290">
        <v>0.42857142857142816</v>
      </c>
      <c r="E33" s="13"/>
      <c r="F33" s="23"/>
      <c r="G33" s="23"/>
      <c r="H33" s="23"/>
      <c r="I33" s="32"/>
      <c r="J33" s="34"/>
      <c r="K33" s="32"/>
      <c r="L33" s="32"/>
      <c r="M33" s="33"/>
      <c r="N33" s="13"/>
      <c r="O33" s="13"/>
      <c r="P33" s="13"/>
      <c r="Q33" s="13"/>
      <c r="R33" s="13"/>
      <c r="S33" s="13"/>
      <c r="T33" s="13"/>
      <c r="U33" s="13"/>
      <c r="V33" s="60"/>
      <c r="W33" s="60"/>
      <c r="X33" s="60"/>
      <c r="Y33" s="81" t="s">
        <v>69</v>
      </c>
      <c r="Z33" s="85" t="s">
        <v>70</v>
      </c>
      <c r="AA33" s="60"/>
      <c r="AB33" s="60"/>
      <c r="AC33" s="60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1:38" s="14" customFormat="1" ht="20.100000000000001" customHeight="1">
      <c r="A34" s="164" t="str">
        <f t="shared" si="2"/>
        <v>Elektrownie wiatrowe</v>
      </c>
      <c r="B34" s="165">
        <v>0.60000000000000009</v>
      </c>
      <c r="C34" s="165">
        <v>0.41</v>
      </c>
      <c r="D34" s="290">
        <v>0.46341463414634188</v>
      </c>
      <c r="E34" s="13"/>
      <c r="F34" s="23"/>
      <c r="G34" s="23"/>
      <c r="H34" s="23"/>
      <c r="I34" s="32"/>
      <c r="J34" s="31"/>
      <c r="K34" s="32"/>
      <c r="L34" s="32"/>
      <c r="M34" s="31"/>
      <c r="N34" s="13"/>
      <c r="O34" s="13"/>
      <c r="P34" s="13"/>
      <c r="Q34" s="13"/>
      <c r="R34" s="13"/>
      <c r="S34" s="13"/>
      <c r="T34" s="13"/>
      <c r="U34" s="13"/>
      <c r="V34" s="60"/>
      <c r="W34" s="60"/>
      <c r="X34" s="60"/>
      <c r="Y34" s="81" t="s">
        <v>71</v>
      </c>
      <c r="Z34" s="85" t="s">
        <v>72</v>
      </c>
      <c r="AA34" s="60"/>
      <c r="AB34" s="60"/>
      <c r="AC34" s="60"/>
      <c r="AD34" s="59"/>
      <c r="AE34" s="59"/>
      <c r="AF34" s="59"/>
      <c r="AG34" s="59"/>
      <c r="AH34" s="59"/>
      <c r="AI34" s="59"/>
      <c r="AJ34" s="59"/>
      <c r="AK34" s="59"/>
      <c r="AL34" s="59"/>
    </row>
    <row r="35" spans="1:38" s="14" customFormat="1" ht="20.100000000000001" customHeight="1">
      <c r="A35" s="164" t="str">
        <f t="shared" ref="A35" si="3">IF(B$1="SWITCH TO ENGLISH",Y35,Z35)</f>
        <v>Elektrownie fotowoltaiczne</v>
      </c>
      <c r="B35" s="165">
        <v>9.9999999999999985E-3</v>
      </c>
      <c r="C35" s="165">
        <v>0</v>
      </c>
      <c r="D35" s="295" t="s">
        <v>35</v>
      </c>
      <c r="E35" s="13"/>
      <c r="F35" s="23"/>
      <c r="G35" s="23"/>
      <c r="H35" s="23"/>
      <c r="I35" s="32"/>
      <c r="J35" s="31"/>
      <c r="K35" s="32"/>
      <c r="L35" s="32"/>
      <c r="M35" s="31"/>
      <c r="N35" s="13"/>
      <c r="O35" s="13"/>
      <c r="P35" s="13"/>
      <c r="Q35" s="13"/>
      <c r="R35" s="13"/>
      <c r="S35" s="13"/>
      <c r="T35" s="13"/>
      <c r="U35" s="13"/>
      <c r="V35" s="60"/>
      <c r="W35" s="60"/>
      <c r="X35" s="60"/>
      <c r="Y35" s="81" t="s">
        <v>445</v>
      </c>
      <c r="Z35" s="85" t="s">
        <v>446</v>
      </c>
      <c r="AA35" s="60"/>
      <c r="AB35" s="60"/>
      <c r="AC35" s="60"/>
      <c r="AD35" s="59"/>
      <c r="AE35" s="59"/>
      <c r="AF35" s="59"/>
      <c r="AG35" s="59"/>
      <c r="AH35" s="59"/>
      <c r="AI35" s="59"/>
      <c r="AJ35" s="59"/>
      <c r="AK35" s="59"/>
      <c r="AL35" s="59"/>
    </row>
    <row r="36" spans="1:38" s="14" customFormat="1" ht="20.100000000000001" customHeight="1">
      <c r="A36" s="166" t="str">
        <f t="shared" si="2"/>
        <v>SUMA</v>
      </c>
      <c r="B36" s="334">
        <v>15.65</v>
      </c>
      <c r="C36" s="334">
        <v>17.79</v>
      </c>
      <c r="D36" s="290">
        <v>-0.12029229904440686</v>
      </c>
      <c r="E36" s="13"/>
      <c r="F36" s="23"/>
      <c r="G36" s="23"/>
      <c r="H36" s="23"/>
      <c r="I36" s="36"/>
      <c r="J36" s="38"/>
      <c r="K36" s="36"/>
      <c r="L36" s="36"/>
      <c r="M36" s="38"/>
      <c r="N36" s="13"/>
      <c r="O36" s="13"/>
      <c r="P36" s="13"/>
      <c r="Q36" s="13"/>
      <c r="R36" s="13"/>
      <c r="S36" s="13"/>
      <c r="T36" s="13"/>
      <c r="U36" s="13"/>
      <c r="V36" s="60"/>
      <c r="W36" s="60"/>
      <c r="X36" s="60"/>
      <c r="Y36" s="80" t="s">
        <v>73</v>
      </c>
      <c r="Z36" s="86" t="s">
        <v>74</v>
      </c>
      <c r="AA36" s="60"/>
      <c r="AB36" s="60"/>
      <c r="AC36" s="60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1:38" s="14" customFormat="1" ht="20.100000000000001" customHeight="1">
      <c r="A37" s="164" t="str">
        <f t="shared" si="2"/>
        <v xml:space="preserve">w tym produkcja z OZE </v>
      </c>
      <c r="B37" s="165">
        <v>0.83000000000000007</v>
      </c>
      <c r="C37" s="165">
        <v>0.55000000000000004</v>
      </c>
      <c r="D37" s="290">
        <v>0.50909090909090904</v>
      </c>
      <c r="E37" s="13"/>
      <c r="F37" s="23"/>
      <c r="G37" s="23"/>
      <c r="H37" s="23"/>
      <c r="I37" s="32"/>
      <c r="J37" s="31"/>
      <c r="K37" s="32"/>
      <c r="L37" s="32"/>
      <c r="M37" s="31"/>
      <c r="N37" s="13"/>
      <c r="O37" s="13"/>
      <c r="P37" s="13"/>
      <c r="Q37" s="13"/>
      <c r="R37" s="13"/>
      <c r="S37" s="13"/>
      <c r="T37" s="13"/>
      <c r="U37" s="13"/>
      <c r="V37" s="60"/>
      <c r="W37" s="60"/>
      <c r="X37" s="60"/>
      <c r="Y37" s="87" t="s">
        <v>75</v>
      </c>
      <c r="Z37" s="88" t="s">
        <v>76</v>
      </c>
      <c r="AA37" s="60"/>
      <c r="AB37" s="60"/>
      <c r="AC37" s="60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s="14" customFormat="1" ht="20.100000000000001" customHeight="1">
      <c r="A38" s="164" t="str">
        <f t="shared" si="2"/>
        <v>w tym współspalanie biomasy</v>
      </c>
      <c r="B38" s="165">
        <v>0.01</v>
      </c>
      <c r="C38" s="165">
        <v>0</v>
      </c>
      <c r="D38" s="290" t="s">
        <v>35</v>
      </c>
      <c r="E38" s="13"/>
      <c r="F38" s="23"/>
      <c r="G38" s="23"/>
      <c r="H38" s="23"/>
      <c r="I38" s="32"/>
      <c r="J38" s="33"/>
      <c r="K38" s="32"/>
      <c r="L38" s="32"/>
      <c r="M38" s="34"/>
      <c r="N38" s="13"/>
      <c r="O38" s="13"/>
      <c r="P38" s="13"/>
      <c r="Q38" s="13"/>
      <c r="R38" s="13"/>
      <c r="S38" s="13"/>
      <c r="T38" s="13"/>
      <c r="U38" s="13"/>
      <c r="V38" s="60"/>
      <c r="W38" s="60"/>
      <c r="X38" s="60"/>
      <c r="Y38" s="87" t="s">
        <v>77</v>
      </c>
      <c r="Z38" s="88" t="s">
        <v>78</v>
      </c>
      <c r="AA38" s="60"/>
      <c r="AB38" s="60"/>
      <c r="AC38" s="60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s="14" customFormat="1" ht="20.100000000000001" customHeight="1">
      <c r="A39" s="296"/>
      <c r="B39" s="335"/>
      <c r="C39" s="335"/>
      <c r="D39" s="290"/>
      <c r="E39" s="13"/>
      <c r="F39" s="23"/>
      <c r="G39" s="23"/>
      <c r="H39" s="2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60"/>
      <c r="W39" s="60"/>
      <c r="X39" s="60"/>
      <c r="Y39" s="89"/>
      <c r="Z39" s="82"/>
      <c r="AA39" s="60"/>
      <c r="AB39" s="60"/>
      <c r="AC39" s="60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s="14" customFormat="1" ht="20.100000000000001" customHeight="1">
      <c r="A40" s="214" t="str">
        <f>IF(B$1="SWITCH TO ENGLISH",Y40,Z40)</f>
        <v xml:space="preserve">  Sprzedaż do odbiorców finalnych</v>
      </c>
      <c r="B40" s="165">
        <v>8.7488867060000004</v>
      </c>
      <c r="C40" s="165">
        <v>8.56</v>
      </c>
      <c r="D40" s="290">
        <v>2.2066203971962572E-2</v>
      </c>
      <c r="E40" s="13"/>
      <c r="F40" s="23"/>
      <c r="G40" s="23"/>
      <c r="H40" s="23"/>
      <c r="I40" s="32"/>
      <c r="J40" s="31"/>
      <c r="K40" s="32"/>
      <c r="L40" s="32"/>
      <c r="M40" s="31"/>
      <c r="N40" s="13"/>
      <c r="O40" s="13"/>
      <c r="P40" s="13"/>
      <c r="Q40" s="13"/>
      <c r="R40" s="13"/>
      <c r="S40" s="13"/>
      <c r="T40" s="13"/>
      <c r="U40" s="13"/>
      <c r="V40" s="60"/>
      <c r="W40" s="60"/>
      <c r="X40" s="60"/>
      <c r="Y40" s="86" t="s">
        <v>79</v>
      </c>
      <c r="Z40" s="86" t="s">
        <v>80</v>
      </c>
      <c r="AA40" s="60"/>
      <c r="AB40" s="60"/>
      <c r="AC40" s="60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s="14" customFormat="1" ht="20.100000000000001" customHeight="1">
      <c r="A41" s="214" t="str">
        <f>IF(B$1="SWITCH TO ENGLISH",Y41,Z41)</f>
        <v xml:space="preserve">  Dystrybucja</v>
      </c>
      <c r="B41" s="165">
        <v>10.422938582</v>
      </c>
      <c r="C41" s="165">
        <v>9.52</v>
      </c>
      <c r="D41" s="290">
        <v>9.4846489705882497E-2</v>
      </c>
      <c r="E41" s="13"/>
      <c r="F41" s="23"/>
      <c r="G41" s="23"/>
      <c r="H41" s="23"/>
      <c r="I41" s="32"/>
      <c r="J41" s="34"/>
      <c r="K41" s="32"/>
      <c r="L41" s="32"/>
      <c r="M41" s="33"/>
      <c r="N41" s="13"/>
      <c r="O41" s="13"/>
      <c r="P41" s="13"/>
      <c r="Q41" s="13"/>
      <c r="R41" s="13"/>
      <c r="S41" s="13"/>
      <c r="T41" s="13"/>
      <c r="U41" s="13"/>
      <c r="V41" s="60"/>
      <c r="W41" s="60"/>
      <c r="X41" s="60"/>
      <c r="Y41" s="86" t="s">
        <v>81</v>
      </c>
      <c r="Z41" s="86" t="s">
        <v>82</v>
      </c>
      <c r="AA41" s="60"/>
      <c r="AB41" s="60"/>
      <c r="AC41" s="60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s="14" customFormat="1" ht="20.100000000000001" customHeight="1">
      <c r="A42" s="214" t="str">
        <f>IF(B$1="SWITCH TO ENGLISH",Y42,Z42)</f>
        <v xml:space="preserve">  Sprzedaż ciepła [PJ]</v>
      </c>
      <c r="B42" s="165">
        <v>17.204193390000004</v>
      </c>
      <c r="C42" s="165">
        <v>17.489999999999998</v>
      </c>
      <c r="D42" s="290">
        <v>-1.6341144082332448E-2</v>
      </c>
      <c r="E42" s="143"/>
      <c r="F42" s="23"/>
      <c r="G42" s="23"/>
      <c r="H42" s="23"/>
      <c r="I42" s="32"/>
      <c r="J42" s="33"/>
      <c r="K42" s="32"/>
      <c r="L42" s="32"/>
      <c r="M42" s="33"/>
      <c r="N42" s="13"/>
      <c r="O42" s="13"/>
      <c r="P42" s="13"/>
      <c r="Q42" s="13"/>
      <c r="R42" s="13"/>
      <c r="S42" s="13"/>
      <c r="T42" s="13"/>
      <c r="U42" s="13"/>
      <c r="V42" s="60"/>
      <c r="W42" s="60"/>
      <c r="X42" s="60"/>
      <c r="Y42" s="86" t="s">
        <v>83</v>
      </c>
      <c r="Z42" s="86" t="s">
        <v>84</v>
      </c>
      <c r="AA42" s="60"/>
      <c r="AB42" s="60"/>
      <c r="AC42" s="60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s="14" customFormat="1" ht="20.100000000000001" customHeight="1">
      <c r="A43" s="214"/>
      <c r="B43" s="165"/>
      <c r="C43" s="165"/>
      <c r="D43" s="258"/>
      <c r="E43" s="13"/>
      <c r="F43" s="23"/>
      <c r="G43" s="23"/>
      <c r="H43" s="2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60"/>
      <c r="W43" s="60"/>
      <c r="X43" s="60"/>
      <c r="Y43" s="82"/>
      <c r="Z43" s="82"/>
      <c r="AA43" s="60"/>
      <c r="AB43" s="60"/>
      <c r="AC43" s="60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s="14" customFormat="1" ht="20.100000000000001" customHeight="1" thickBot="1">
      <c r="A44" s="216" t="str">
        <f t="shared" ref="A44:A56" si="4">IF(B$1="SWITCH TO ENGLISH",Y44,Z44)</f>
        <v>Nakłady inwestycyjne</v>
      </c>
      <c r="B44" s="168"/>
      <c r="C44" s="168"/>
      <c r="D44" s="168"/>
      <c r="E44" s="13"/>
      <c r="F44" s="23"/>
      <c r="G44" s="23"/>
      <c r="H44" s="2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60"/>
      <c r="W44" s="60"/>
      <c r="X44" s="60"/>
      <c r="Y44" s="79" t="s">
        <v>85</v>
      </c>
      <c r="Z44" s="90" t="s">
        <v>86</v>
      </c>
      <c r="AA44" s="60"/>
      <c r="AB44" s="60"/>
      <c r="AC44" s="60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s="14" customFormat="1" ht="20.100000000000001" customHeight="1" thickTop="1" thickBot="1">
      <c r="A45" s="207" t="str">
        <f t="shared" si="4"/>
        <v>Segment (mln PLN)</v>
      </c>
      <c r="B45" s="208" t="str">
        <f>B25</f>
        <v>IV kw. 2023</v>
      </c>
      <c r="C45" s="208" t="str">
        <f t="shared" ref="C45:D45" si="5">C25</f>
        <v>IV kw. 2022</v>
      </c>
      <c r="D45" s="208" t="str">
        <f t="shared" si="5"/>
        <v>r/r</v>
      </c>
      <c r="E45" s="13"/>
      <c r="F45" s="23"/>
      <c r="G45" s="23"/>
      <c r="H45" s="23"/>
      <c r="I45" s="28"/>
      <c r="J45" s="28"/>
      <c r="K45" s="28"/>
      <c r="L45" s="28"/>
      <c r="M45" s="28"/>
      <c r="N45" s="13"/>
      <c r="O45" s="13"/>
      <c r="P45" s="13"/>
      <c r="Q45" s="13"/>
      <c r="R45" s="13"/>
      <c r="S45" s="13"/>
      <c r="T45" s="13"/>
      <c r="U45" s="13"/>
      <c r="V45" s="60"/>
      <c r="W45" s="60"/>
      <c r="X45" s="60"/>
      <c r="Y45" s="80" t="s">
        <v>87</v>
      </c>
      <c r="Z45" s="80" t="s">
        <v>88</v>
      </c>
      <c r="AA45" s="60"/>
      <c r="AB45" s="60"/>
      <c r="AC45" s="60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s="14" customFormat="1" ht="20.100000000000001" customHeight="1">
      <c r="A46" s="259" t="str">
        <f t="shared" si="4"/>
        <v>Energetyka Konwencjonalna</v>
      </c>
      <c r="B46" s="346">
        <v>666</v>
      </c>
      <c r="C46" s="346">
        <v>350</v>
      </c>
      <c r="D46" s="260">
        <v>0.9028571428571428</v>
      </c>
      <c r="E46" s="23"/>
      <c r="F46" s="23"/>
      <c r="G46" s="23"/>
      <c r="H46" s="23"/>
      <c r="I46" s="40"/>
      <c r="J46" s="41"/>
      <c r="K46" s="39"/>
      <c r="L46" s="39"/>
      <c r="M46" s="41"/>
      <c r="N46" s="13"/>
      <c r="O46" s="13"/>
      <c r="P46" s="13"/>
      <c r="Q46" s="13"/>
      <c r="R46" s="13"/>
      <c r="S46" s="13"/>
      <c r="T46" s="13"/>
      <c r="U46" s="13"/>
      <c r="V46" s="60"/>
      <c r="W46" s="60"/>
      <c r="X46" s="60"/>
      <c r="Y46" s="91" t="s">
        <v>89</v>
      </c>
      <c r="Z46" s="91" t="s">
        <v>90</v>
      </c>
      <c r="AA46" s="60"/>
      <c r="AB46" s="60"/>
      <c r="AC46" s="60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s="14" customFormat="1" ht="20.100000000000001" customHeight="1">
      <c r="A47" s="259" t="str">
        <f t="shared" si="4"/>
        <v>Ciepłownictwo</v>
      </c>
      <c r="B47" s="346">
        <v>533</v>
      </c>
      <c r="C47" s="346">
        <v>618</v>
      </c>
      <c r="D47" s="260">
        <v>-0.13754045307443363</v>
      </c>
      <c r="E47" s="23"/>
      <c r="F47" s="23"/>
      <c r="G47" s="23"/>
      <c r="H47" s="23"/>
      <c r="I47" s="40"/>
      <c r="J47" s="42"/>
      <c r="K47" s="40"/>
      <c r="L47" s="40"/>
      <c r="M47" s="42"/>
      <c r="N47" s="13"/>
      <c r="O47" s="13"/>
      <c r="P47" s="13"/>
      <c r="Q47" s="13"/>
      <c r="R47" s="13"/>
      <c r="S47" s="13"/>
      <c r="T47" s="13"/>
      <c r="U47" s="13"/>
      <c r="V47" s="60"/>
      <c r="W47" s="60"/>
      <c r="X47" s="60"/>
      <c r="Y47" s="92" t="s">
        <v>91</v>
      </c>
      <c r="Z47" s="92" t="s">
        <v>92</v>
      </c>
      <c r="AA47" s="60"/>
      <c r="AB47" s="60"/>
      <c r="AC47" s="60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38" s="14" customFormat="1" ht="20.100000000000001" customHeight="1">
      <c r="A48" s="259" t="str">
        <f t="shared" si="4"/>
        <v>Dystrybucja, w tym:</v>
      </c>
      <c r="B48" s="346">
        <v>1289</v>
      </c>
      <c r="C48" s="346">
        <v>1361</v>
      </c>
      <c r="D48" s="260">
        <v>-5.2902277736958103E-2</v>
      </c>
      <c r="E48" s="23"/>
      <c r="F48" s="23"/>
      <c r="G48" s="23"/>
      <c r="H48" s="23"/>
      <c r="I48" s="40"/>
      <c r="J48" s="41"/>
      <c r="K48" s="39"/>
      <c r="L48" s="39"/>
      <c r="M48" s="41"/>
      <c r="N48" s="13"/>
      <c r="O48" s="13"/>
      <c r="P48" s="13"/>
      <c r="Q48" s="13"/>
      <c r="R48" s="13"/>
      <c r="S48" s="13"/>
      <c r="T48" s="13"/>
      <c r="U48" s="13"/>
      <c r="V48" s="60"/>
      <c r="W48" s="60"/>
      <c r="X48" s="60"/>
      <c r="Y48" s="91" t="s">
        <v>93</v>
      </c>
      <c r="Z48" s="91" t="s">
        <v>94</v>
      </c>
      <c r="AA48" s="60"/>
      <c r="AB48" s="60"/>
      <c r="AC48" s="60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s="14" customFormat="1" ht="20.100000000000001" customHeight="1" thickBot="1">
      <c r="A49" s="261" t="str">
        <f t="shared" si="4"/>
        <v>Przyłączanie nowych odbiorców</v>
      </c>
      <c r="B49" s="346">
        <v>457</v>
      </c>
      <c r="C49" s="346">
        <v>490</v>
      </c>
      <c r="D49" s="260">
        <v>-6.7346938775510234E-2</v>
      </c>
      <c r="E49" s="23"/>
      <c r="F49" s="23"/>
      <c r="G49" s="23"/>
      <c r="H49" s="23"/>
      <c r="I49" s="40"/>
      <c r="J49" s="41"/>
      <c r="K49" s="40"/>
      <c r="L49" s="40"/>
      <c r="M49" s="41"/>
      <c r="N49" s="13"/>
      <c r="O49" s="13"/>
      <c r="P49" s="13"/>
      <c r="Q49" s="13"/>
      <c r="R49" s="13"/>
      <c r="S49" s="13"/>
      <c r="T49" s="13"/>
      <c r="U49" s="13"/>
      <c r="V49" s="60"/>
      <c r="W49" s="60"/>
      <c r="X49" s="60"/>
      <c r="Y49" s="91" t="s">
        <v>95</v>
      </c>
      <c r="Z49" s="91" t="s">
        <v>96</v>
      </c>
      <c r="AA49" s="60"/>
      <c r="AB49" s="60"/>
      <c r="AC49" s="60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s="14" customFormat="1" ht="20.100000000000001" customHeight="1" thickBot="1">
      <c r="A50" s="261" t="str">
        <f t="shared" si="4"/>
        <v>Linie i sieci dystrybucyjne</v>
      </c>
      <c r="B50" s="346">
        <v>495</v>
      </c>
      <c r="C50" s="346">
        <v>577</v>
      </c>
      <c r="D50" s="260">
        <v>-0.1421143847487002</v>
      </c>
      <c r="E50" s="23"/>
      <c r="F50" s="23"/>
      <c r="G50" s="23"/>
      <c r="H50" s="23"/>
      <c r="I50" s="43"/>
      <c r="J50" s="42"/>
      <c r="K50" s="43"/>
      <c r="L50" s="43"/>
      <c r="M50" s="42"/>
      <c r="N50" s="13"/>
      <c r="O50" s="13"/>
      <c r="P50" s="13"/>
      <c r="Q50" s="13"/>
      <c r="R50" s="13"/>
      <c r="S50" s="13"/>
      <c r="T50" s="13"/>
      <c r="U50" s="13"/>
      <c r="V50" s="60"/>
      <c r="W50" s="60"/>
      <c r="X50" s="60"/>
      <c r="Y50" s="93" t="s">
        <v>97</v>
      </c>
      <c r="Z50" s="91" t="s">
        <v>98</v>
      </c>
      <c r="AA50" s="60"/>
      <c r="AB50" s="60"/>
      <c r="AC50" s="60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s="14" customFormat="1" ht="20.100000000000001" customHeight="1">
      <c r="A51" s="259" t="str">
        <f t="shared" si="4"/>
        <v>Energetyka Odnawialna, w tym:</v>
      </c>
      <c r="B51" s="346">
        <v>411</v>
      </c>
      <c r="C51" s="346">
        <v>258</v>
      </c>
      <c r="D51" s="260">
        <v>0.59302325581395343</v>
      </c>
      <c r="E51" s="23"/>
      <c r="F51" s="23"/>
      <c r="G51" s="23"/>
      <c r="H51" s="23"/>
      <c r="I51" s="40"/>
      <c r="J51" s="41"/>
      <c r="K51" s="43"/>
      <c r="L51" s="44"/>
      <c r="M51" s="45"/>
      <c r="N51" s="13"/>
      <c r="O51" s="13"/>
      <c r="P51" s="13"/>
      <c r="Q51" s="13"/>
      <c r="R51" s="13"/>
      <c r="S51" s="13"/>
      <c r="T51" s="13"/>
      <c r="U51" s="13"/>
      <c r="V51" s="60"/>
      <c r="W51" s="60"/>
      <c r="X51" s="60"/>
      <c r="Y51" s="91" t="s">
        <v>99</v>
      </c>
      <c r="Z51" s="91" t="s">
        <v>100</v>
      </c>
      <c r="AA51" s="60"/>
      <c r="AB51" s="60"/>
      <c r="AC51" s="60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s="14" customFormat="1" ht="20.100000000000001" customHeight="1">
      <c r="A52" s="261" t="str">
        <f t="shared" si="4"/>
        <v>Modernizacje i odtworzenie</v>
      </c>
      <c r="B52" s="346">
        <v>101</v>
      </c>
      <c r="C52" s="346">
        <v>51</v>
      </c>
      <c r="D52" s="260">
        <v>0.98039215686274517</v>
      </c>
      <c r="E52" s="140"/>
      <c r="F52" s="23"/>
      <c r="G52" s="23"/>
      <c r="H52" s="23"/>
      <c r="I52" s="40"/>
      <c r="J52" s="41"/>
      <c r="K52" s="40"/>
      <c r="L52" s="40"/>
      <c r="M52" s="42"/>
      <c r="N52" s="13"/>
      <c r="O52" s="13"/>
      <c r="P52" s="13"/>
      <c r="Q52" s="13"/>
      <c r="R52" s="13"/>
      <c r="S52" s="13"/>
      <c r="T52" s="13"/>
      <c r="U52" s="13"/>
      <c r="V52" s="60"/>
      <c r="W52" s="60"/>
      <c r="X52" s="60"/>
      <c r="Y52" s="91" t="s">
        <v>101</v>
      </c>
      <c r="Z52" s="91" t="s">
        <v>102</v>
      </c>
      <c r="AA52" s="60"/>
      <c r="AB52" s="60"/>
      <c r="AC52" s="60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s="14" customFormat="1" ht="20.100000000000001" customHeight="1">
      <c r="A53" s="259" t="s">
        <v>103</v>
      </c>
      <c r="B53" s="346">
        <v>428</v>
      </c>
      <c r="C53" s="346">
        <v>0</v>
      </c>
      <c r="D53" s="260" t="s">
        <v>35</v>
      </c>
      <c r="E53" s="140"/>
      <c r="F53" s="23"/>
      <c r="G53" s="23"/>
      <c r="H53" s="23"/>
      <c r="I53" s="40"/>
      <c r="J53" s="41"/>
      <c r="K53" s="40"/>
      <c r="L53" s="40"/>
      <c r="M53" s="42"/>
      <c r="N53" s="13"/>
      <c r="O53" s="13"/>
      <c r="P53" s="13"/>
      <c r="Q53" s="13"/>
      <c r="R53" s="13"/>
      <c r="S53" s="13"/>
      <c r="T53" s="13"/>
      <c r="U53" s="13"/>
      <c r="V53" s="60"/>
      <c r="W53" s="60"/>
      <c r="X53" s="60"/>
      <c r="Y53" s="91"/>
      <c r="Z53" s="91"/>
      <c r="AA53" s="60"/>
      <c r="AB53" s="60"/>
      <c r="AC53" s="60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s="14" customFormat="1" ht="20.100000000000001" customHeight="1">
      <c r="A54" s="259" t="str">
        <f t="shared" si="4"/>
        <v>Obrót, GOZ i pozostałe</v>
      </c>
      <c r="B54" s="346">
        <v>239</v>
      </c>
      <c r="C54" s="346">
        <v>682</v>
      </c>
      <c r="D54" s="260">
        <v>-0.64956011730205276</v>
      </c>
      <c r="E54" s="23"/>
      <c r="F54" s="23"/>
      <c r="G54" s="23"/>
      <c r="H54" s="23"/>
      <c r="I54" s="40"/>
      <c r="J54" s="41"/>
      <c r="K54" s="40"/>
      <c r="L54" s="40"/>
      <c r="M54" s="41"/>
      <c r="N54" s="13"/>
      <c r="O54" s="13"/>
      <c r="P54" s="13"/>
      <c r="Q54" s="13"/>
      <c r="R54" s="13"/>
      <c r="S54" s="13"/>
      <c r="T54" s="13"/>
      <c r="U54" s="13"/>
      <c r="V54" s="60"/>
      <c r="W54" s="60"/>
      <c r="X54" s="60"/>
      <c r="Y54" s="91" t="s">
        <v>104</v>
      </c>
      <c r="Z54" s="91" t="s">
        <v>105</v>
      </c>
      <c r="AA54" s="60"/>
      <c r="AB54" s="60"/>
      <c r="AC54" s="60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s="14" customFormat="1" ht="20.100000000000001" customHeight="1">
      <c r="A55" s="259" t="str">
        <f t="shared" si="4"/>
        <v>SUMA</v>
      </c>
      <c r="B55" s="346">
        <v>3566</v>
      </c>
      <c r="C55" s="346">
        <v>3269</v>
      </c>
      <c r="D55" s="260">
        <v>9.0853472009788883E-2</v>
      </c>
      <c r="E55" s="23"/>
      <c r="F55" s="23"/>
      <c r="G55" s="23"/>
      <c r="H55" s="23"/>
      <c r="I55" s="39"/>
      <c r="J55" s="46"/>
      <c r="K55" s="39"/>
      <c r="L55" s="39"/>
      <c r="M55" s="41"/>
      <c r="N55" s="13"/>
      <c r="O55" s="13"/>
      <c r="P55" s="13"/>
      <c r="Q55" s="13"/>
      <c r="R55" s="13"/>
      <c r="S55" s="13"/>
      <c r="T55" s="13"/>
      <c r="U55" s="13"/>
      <c r="V55" s="60"/>
      <c r="W55" s="60"/>
      <c r="X55" s="60"/>
      <c r="Y55" s="91" t="s">
        <v>73</v>
      </c>
      <c r="Z55" s="91" t="s">
        <v>74</v>
      </c>
      <c r="AA55" s="60"/>
      <c r="AB55" s="60"/>
      <c r="AC55" s="60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s="158" customFormat="1" ht="20.100000000000001" customHeight="1">
      <c r="A56" s="214" t="str">
        <f t="shared" si="4"/>
        <v>SUMA (w tym korekty konsolidacyjne)</v>
      </c>
      <c r="B56" s="347">
        <v>3453</v>
      </c>
      <c r="C56" s="347">
        <v>3219</v>
      </c>
      <c r="D56" s="262">
        <v>7.2693383038210602E-2</v>
      </c>
      <c r="E56" s="153"/>
      <c r="F56" s="153"/>
      <c r="G56" s="154"/>
      <c r="H56" s="155"/>
      <c r="I56" s="155"/>
      <c r="J56" s="46"/>
      <c r="K56" s="155"/>
      <c r="L56" s="155"/>
      <c r="M56" s="41"/>
      <c r="N56" s="4"/>
      <c r="O56" s="4"/>
      <c r="P56" s="4"/>
      <c r="Q56" s="4"/>
      <c r="R56" s="4"/>
      <c r="S56" s="4"/>
      <c r="T56" s="4"/>
      <c r="U56" s="4"/>
      <c r="V56" s="62"/>
      <c r="W56" s="62"/>
      <c r="X56" s="62"/>
      <c r="Y56" s="156" t="s">
        <v>106</v>
      </c>
      <c r="Z56" s="156" t="s">
        <v>107</v>
      </c>
      <c r="AA56" s="62"/>
      <c r="AB56" s="62"/>
      <c r="AC56" s="62"/>
      <c r="AD56" s="157"/>
      <c r="AE56" s="157"/>
      <c r="AF56" s="157"/>
      <c r="AG56" s="157"/>
      <c r="AH56" s="157"/>
      <c r="AI56" s="157"/>
      <c r="AJ56" s="157"/>
      <c r="AK56" s="157"/>
      <c r="AL56" s="157"/>
    </row>
    <row r="57" spans="1:38" s="14" customFormat="1" ht="20.100000000000001" customHeight="1">
      <c r="A57" s="167"/>
      <c r="B57" s="263"/>
      <c r="C57" s="263"/>
      <c r="D57" s="263"/>
      <c r="E57" s="13"/>
      <c r="F57" s="2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60"/>
      <c r="W57" s="60"/>
      <c r="X57" s="60"/>
      <c r="Y57" s="82"/>
      <c r="Z57" s="82"/>
      <c r="AA57" s="60"/>
      <c r="AB57" s="60"/>
      <c r="AC57" s="60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s="14" customFormat="1" ht="20.100000000000001" customHeight="1">
      <c r="A58" s="215" t="str">
        <f t="shared" ref="A58:A80" si="6">IF(B$1="SWITCH TO ENGLISH",Y58,Z58)</f>
        <v>Przychody i koszty segmentu</v>
      </c>
      <c r="B58" s="168"/>
      <c r="C58" s="168"/>
      <c r="D58" s="168"/>
      <c r="E58" s="13"/>
      <c r="F58" s="2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60"/>
      <c r="W58" s="60"/>
      <c r="X58" s="60"/>
      <c r="Y58" s="84" t="s">
        <v>108</v>
      </c>
      <c r="Z58" s="84" t="s">
        <v>109</v>
      </c>
      <c r="AA58" s="60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s="9" customFormat="1" ht="21" customHeight="1" thickBot="1">
      <c r="A59" s="216" t="str">
        <f t="shared" si="6"/>
        <v>Energetyka Konwencjonalna</v>
      </c>
      <c r="B59" s="217"/>
      <c r="C59" s="217"/>
      <c r="D59" s="217"/>
      <c r="E59" s="13"/>
      <c r="F59" s="23"/>
      <c r="G59" s="377"/>
      <c r="H59" s="377"/>
      <c r="I59" s="377"/>
      <c r="J59" s="377"/>
      <c r="K59" s="377"/>
      <c r="L59" s="377"/>
      <c r="M59" s="377"/>
      <c r="N59" s="13"/>
      <c r="O59" s="13"/>
      <c r="P59" s="13"/>
      <c r="Q59" s="13"/>
      <c r="R59" s="13"/>
      <c r="S59" s="13"/>
      <c r="T59" s="13"/>
      <c r="U59" s="13"/>
      <c r="V59" s="60"/>
      <c r="W59" s="61"/>
      <c r="X59" s="61"/>
      <c r="Y59" s="84" t="s">
        <v>89</v>
      </c>
      <c r="Z59" s="84" t="s">
        <v>90</v>
      </c>
      <c r="AA59" s="61"/>
      <c r="AB59" s="61"/>
      <c r="AC59" s="61"/>
      <c r="AD59" s="58"/>
      <c r="AE59" s="58"/>
      <c r="AF59" s="58"/>
      <c r="AG59" s="58"/>
      <c r="AH59" s="58"/>
      <c r="AI59" s="58"/>
      <c r="AJ59" s="58"/>
      <c r="AK59" s="58"/>
      <c r="AL59" s="58"/>
    </row>
    <row r="60" spans="1:38" s="14" customFormat="1" ht="20.100000000000001" customHeight="1" thickTop="1" thickBot="1">
      <c r="A60" s="207" t="str">
        <f t="shared" si="6"/>
        <v>[mln PLN]</v>
      </c>
      <c r="B60" s="208" t="str">
        <f>B45</f>
        <v>IV kw. 2023</v>
      </c>
      <c r="C60" s="208" t="str">
        <f t="shared" ref="C60:D60" si="7">C45</f>
        <v>IV kw. 2022</v>
      </c>
      <c r="D60" s="208" t="str">
        <f t="shared" si="7"/>
        <v>r/r</v>
      </c>
      <c r="E60" s="13"/>
      <c r="F60" s="23"/>
      <c r="G60" s="27"/>
      <c r="H60" s="28"/>
      <c r="I60" s="28"/>
      <c r="J60" s="28"/>
      <c r="K60" s="28"/>
      <c r="L60" s="28"/>
      <c r="M60" s="28"/>
      <c r="N60" s="13"/>
      <c r="O60" s="13"/>
      <c r="P60" s="13"/>
      <c r="Q60" s="13"/>
      <c r="R60" s="13"/>
      <c r="S60" s="13"/>
      <c r="T60" s="13"/>
      <c r="U60" s="13"/>
      <c r="V60" s="60"/>
      <c r="W60" s="60"/>
      <c r="X60" s="60"/>
      <c r="Y60" s="80" t="s">
        <v>110</v>
      </c>
      <c r="Z60" s="80" t="s">
        <v>111</v>
      </c>
      <c r="AA60" s="60"/>
      <c r="AB60" s="60"/>
      <c r="AC60" s="60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s="14" customFormat="1" ht="20.100000000000001" customHeight="1" thickBot="1">
      <c r="A61" s="166" t="str">
        <f t="shared" si="6"/>
        <v>Przychody ze sprzedaży, w tym:</v>
      </c>
      <c r="B61" s="336">
        <v>11602</v>
      </c>
      <c r="C61" s="336">
        <v>10543</v>
      </c>
      <c r="D61" s="290">
        <v>0.10044579341743337</v>
      </c>
      <c r="E61" s="13"/>
      <c r="F61" s="23"/>
      <c r="G61" s="23"/>
      <c r="H61" s="23"/>
      <c r="I61" s="47"/>
      <c r="J61" s="48"/>
      <c r="K61" s="47"/>
      <c r="L61" s="47"/>
      <c r="M61" s="48"/>
      <c r="N61" s="13"/>
      <c r="O61" s="13"/>
      <c r="P61" s="13"/>
      <c r="Q61" s="13"/>
      <c r="R61" s="13"/>
      <c r="S61" s="13"/>
      <c r="T61" s="13"/>
      <c r="U61" s="13"/>
      <c r="V61" s="60"/>
      <c r="W61" s="60"/>
      <c r="X61" s="60"/>
      <c r="Y61" s="94" t="s">
        <v>112</v>
      </c>
      <c r="Z61" s="95" t="s">
        <v>113</v>
      </c>
      <c r="AA61" s="60"/>
      <c r="AB61" s="60"/>
      <c r="AC61" s="60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1:38" s="14" customFormat="1" ht="20.100000000000001" customHeight="1" thickTop="1" thickBot="1">
      <c r="A62" s="164" t="str">
        <f t="shared" si="6"/>
        <v>Przychody ze sprzedaży energii elektrycznej</v>
      </c>
      <c r="B62" s="337">
        <v>10735</v>
      </c>
      <c r="C62" s="337">
        <v>9616</v>
      </c>
      <c r="D62" s="291">
        <v>0.11636855241264558</v>
      </c>
      <c r="E62" s="13"/>
      <c r="F62" s="23"/>
      <c r="G62" s="23"/>
      <c r="H62" s="23"/>
      <c r="I62" s="30"/>
      <c r="J62" s="31"/>
      <c r="K62" s="30"/>
      <c r="L62" s="30"/>
      <c r="M62" s="31"/>
      <c r="N62" s="13"/>
      <c r="O62" s="13"/>
      <c r="P62" s="13"/>
      <c r="Q62" s="13"/>
      <c r="R62" s="13"/>
      <c r="S62" s="13"/>
      <c r="T62" s="13"/>
      <c r="U62" s="13"/>
      <c r="V62" s="60"/>
      <c r="W62" s="60"/>
      <c r="X62" s="60"/>
      <c r="Y62" s="96" t="s">
        <v>114</v>
      </c>
      <c r="Z62" s="97" t="s">
        <v>115</v>
      </c>
      <c r="AA62" s="60"/>
      <c r="AB62" s="60"/>
      <c r="AC62" s="60"/>
      <c r="AD62" s="59"/>
      <c r="AE62" s="59"/>
      <c r="AF62" s="59"/>
      <c r="AG62" s="59"/>
      <c r="AH62" s="59"/>
      <c r="AI62" s="59"/>
      <c r="AJ62" s="59"/>
      <c r="AK62" s="59"/>
      <c r="AL62" s="59"/>
    </row>
    <row r="63" spans="1:38" s="14" customFormat="1" ht="20.100000000000001" customHeight="1" thickBot="1">
      <c r="A63" s="164" t="str">
        <f t="shared" si="6"/>
        <v>Przychody z Rynku Mocy</v>
      </c>
      <c r="B63" s="337">
        <v>552</v>
      </c>
      <c r="C63" s="337">
        <v>530</v>
      </c>
      <c r="D63" s="291">
        <v>4.1509433962264149E-2</v>
      </c>
      <c r="E63" s="13"/>
      <c r="F63" s="23"/>
      <c r="G63" s="23"/>
      <c r="H63" s="23"/>
      <c r="I63" s="30"/>
      <c r="J63" s="31"/>
      <c r="K63" s="30"/>
      <c r="L63" s="30"/>
      <c r="M63" s="31"/>
      <c r="N63" s="13"/>
      <c r="O63" s="13"/>
      <c r="P63" s="13"/>
      <c r="Q63" s="13"/>
      <c r="R63" s="13"/>
      <c r="S63" s="13"/>
      <c r="T63" s="13"/>
      <c r="U63" s="13"/>
      <c r="V63" s="60"/>
      <c r="W63" s="60"/>
      <c r="X63" s="60"/>
      <c r="Y63" s="138" t="s">
        <v>116</v>
      </c>
      <c r="Z63" s="137" t="s">
        <v>117</v>
      </c>
      <c r="AA63" s="60"/>
      <c r="AB63" s="60"/>
      <c r="AC63" s="60"/>
      <c r="AD63" s="59"/>
      <c r="AE63" s="59"/>
      <c r="AF63" s="59"/>
      <c r="AG63" s="59"/>
      <c r="AH63" s="59"/>
      <c r="AI63" s="59"/>
      <c r="AJ63" s="59"/>
      <c r="AK63" s="59"/>
      <c r="AL63" s="59"/>
    </row>
    <row r="64" spans="1:38" s="14" customFormat="1" ht="20.100000000000001" customHeight="1" thickBot="1">
      <c r="A64" s="164" t="str">
        <f t="shared" si="6"/>
        <v>Przychody ze sprzedaży RUS</v>
      </c>
      <c r="B64" s="337">
        <v>127</v>
      </c>
      <c r="C64" s="337">
        <v>108</v>
      </c>
      <c r="D64" s="291">
        <v>0.17592592592592593</v>
      </c>
      <c r="E64" s="13"/>
      <c r="F64" s="23"/>
      <c r="G64" s="23"/>
      <c r="H64" s="23"/>
      <c r="I64" s="32"/>
      <c r="J64" s="31"/>
      <c r="K64" s="32"/>
      <c r="L64" s="32"/>
      <c r="M64" s="31"/>
      <c r="N64" s="13"/>
      <c r="O64" s="13"/>
      <c r="P64" s="13"/>
      <c r="Q64" s="13"/>
      <c r="R64" s="13"/>
      <c r="S64" s="13"/>
      <c r="T64" s="13"/>
      <c r="U64" s="13"/>
      <c r="V64" s="60"/>
      <c r="W64" s="60"/>
      <c r="X64" s="60"/>
      <c r="Y64" s="98" t="s">
        <v>118</v>
      </c>
      <c r="Z64" s="99" t="s">
        <v>119</v>
      </c>
      <c r="AA64" s="60"/>
      <c r="AB64" s="60"/>
      <c r="AC64" s="60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1:38" s="14" customFormat="1" ht="20.100000000000001" customHeight="1" thickBot="1">
      <c r="A65" s="164" t="str">
        <f t="shared" si="6"/>
        <v>Przychody ze sprzedaży świadectw pochodzenia</v>
      </c>
      <c r="B65" s="337">
        <v>0</v>
      </c>
      <c r="C65" s="337">
        <v>0</v>
      </c>
      <c r="D65" s="291" t="s">
        <v>35</v>
      </c>
      <c r="E65" s="13"/>
      <c r="F65" s="23"/>
      <c r="G65" s="23"/>
      <c r="H65" s="23"/>
      <c r="I65" s="32"/>
      <c r="J65" s="31"/>
      <c r="K65" s="32"/>
      <c r="L65" s="32"/>
      <c r="M65" s="31"/>
      <c r="N65" s="13"/>
      <c r="O65" s="13"/>
      <c r="P65" s="13"/>
      <c r="Q65" s="13"/>
      <c r="R65" s="13"/>
      <c r="S65" s="13"/>
      <c r="T65" s="13"/>
      <c r="U65" s="13"/>
      <c r="V65" s="60"/>
      <c r="W65" s="60"/>
      <c r="X65" s="60"/>
      <c r="Y65" s="104" t="s">
        <v>120</v>
      </c>
      <c r="Z65" s="123" t="s">
        <v>121</v>
      </c>
      <c r="AA65" s="60"/>
      <c r="AB65" s="60"/>
      <c r="AC65" s="60"/>
      <c r="AD65" s="59"/>
      <c r="AE65" s="59"/>
      <c r="AF65" s="59"/>
      <c r="AG65" s="59"/>
      <c r="AH65" s="59"/>
      <c r="AI65" s="59"/>
      <c r="AJ65" s="59"/>
      <c r="AK65" s="59"/>
      <c r="AL65" s="59"/>
    </row>
    <row r="66" spans="1:38" s="14" customFormat="1" ht="20.100000000000001" customHeight="1" thickBot="1">
      <c r="A66" s="164" t="str">
        <f t="shared" si="6"/>
        <v>Przychody ze sprzedaży CO2</v>
      </c>
      <c r="B66" s="337">
        <v>68</v>
      </c>
      <c r="C66" s="337">
        <v>116</v>
      </c>
      <c r="D66" s="291">
        <v>-0.41379310344827586</v>
      </c>
      <c r="E66" s="13"/>
      <c r="F66" s="23"/>
      <c r="G66" s="23"/>
      <c r="H66" s="23"/>
      <c r="I66" s="32"/>
      <c r="J66" s="31"/>
      <c r="K66" s="32"/>
      <c r="L66" s="32"/>
      <c r="M66" s="31"/>
      <c r="N66" s="13"/>
      <c r="O66" s="13"/>
      <c r="P66" s="13"/>
      <c r="Q66" s="13"/>
      <c r="R66" s="13"/>
      <c r="S66" s="13"/>
      <c r="T66" s="13"/>
      <c r="U66" s="13"/>
      <c r="V66" s="60"/>
      <c r="W66" s="60"/>
      <c r="X66" s="60"/>
      <c r="Y66" s="100" t="s">
        <v>122</v>
      </c>
      <c r="Z66" s="101" t="s">
        <v>123</v>
      </c>
      <c r="AA66" s="60"/>
      <c r="AB66" s="60"/>
      <c r="AC66" s="60"/>
      <c r="AD66" s="59"/>
      <c r="AE66" s="59"/>
      <c r="AF66" s="59"/>
      <c r="AG66" s="59"/>
      <c r="AH66" s="59"/>
      <c r="AI66" s="59"/>
      <c r="AJ66" s="59"/>
      <c r="AK66" s="59"/>
      <c r="AL66" s="59"/>
    </row>
    <row r="67" spans="1:38" s="14" customFormat="1" ht="20.100000000000001" customHeight="1" thickBot="1">
      <c r="A67" s="218" t="str">
        <f t="shared" si="6"/>
        <v>Przychody ze sprzedaży ciepła</v>
      </c>
      <c r="B67" s="337">
        <v>55</v>
      </c>
      <c r="C67" s="337">
        <v>30</v>
      </c>
      <c r="D67" s="291">
        <v>0.83333333333333337</v>
      </c>
      <c r="E67" s="13"/>
      <c r="F67" s="23"/>
      <c r="G67" s="23"/>
      <c r="H67" s="23"/>
      <c r="I67" s="32"/>
      <c r="J67" s="31"/>
      <c r="K67" s="32"/>
      <c r="L67" s="32"/>
      <c r="M67" s="31"/>
      <c r="N67" s="13"/>
      <c r="O67" s="13"/>
      <c r="P67" s="13"/>
      <c r="Q67" s="13"/>
      <c r="R67" s="13"/>
      <c r="S67" s="13"/>
      <c r="T67" s="13"/>
      <c r="U67" s="13"/>
      <c r="V67" s="60"/>
      <c r="W67" s="60"/>
      <c r="X67" s="60"/>
      <c r="Y67" s="116" t="s">
        <v>124</v>
      </c>
      <c r="Z67" s="101" t="s">
        <v>125</v>
      </c>
      <c r="AA67" s="60"/>
      <c r="AB67" s="60"/>
      <c r="AC67" s="60"/>
      <c r="AD67" s="59"/>
      <c r="AE67" s="59"/>
      <c r="AF67" s="59"/>
      <c r="AG67" s="59"/>
      <c r="AH67" s="59"/>
      <c r="AI67" s="59"/>
      <c r="AJ67" s="59"/>
      <c r="AK67" s="59"/>
      <c r="AL67" s="59"/>
    </row>
    <row r="68" spans="1:38" s="14" customFormat="1" ht="20.100000000000001" customHeight="1" thickBot="1">
      <c r="A68" s="166" t="str">
        <f t="shared" si="6"/>
        <v>Koszty rodzajowe, w tym:</v>
      </c>
      <c r="B68" s="336">
        <v>19751</v>
      </c>
      <c r="C68" s="336">
        <v>10331.810701039998</v>
      </c>
      <c r="D68" s="292">
        <v>0.9116687840604617</v>
      </c>
      <c r="E68" s="13"/>
      <c r="F68" s="23"/>
      <c r="G68" s="23"/>
      <c r="H68" s="23"/>
      <c r="I68" s="47"/>
      <c r="J68" s="38"/>
      <c r="K68" s="30"/>
      <c r="L68" s="30"/>
      <c r="M68" s="38"/>
      <c r="N68" s="13"/>
      <c r="O68" s="13"/>
      <c r="P68" s="13"/>
      <c r="Q68" s="13"/>
      <c r="R68" s="13"/>
      <c r="S68" s="13"/>
      <c r="T68" s="13"/>
      <c r="U68" s="13"/>
      <c r="V68" s="60"/>
      <c r="W68" s="60"/>
      <c r="X68" s="60"/>
      <c r="Y68" s="102" t="s">
        <v>126</v>
      </c>
      <c r="Z68" s="103" t="s">
        <v>127</v>
      </c>
      <c r="AA68" s="60"/>
      <c r="AB68" s="60"/>
      <c r="AC68" s="60"/>
      <c r="AD68" s="59"/>
      <c r="AE68" s="59"/>
      <c r="AF68" s="59"/>
      <c r="AG68" s="59"/>
      <c r="AH68" s="59"/>
      <c r="AI68" s="59"/>
      <c r="AJ68" s="59"/>
      <c r="AK68" s="59"/>
      <c r="AL68" s="59"/>
    </row>
    <row r="69" spans="1:38" s="14" customFormat="1" ht="20.100000000000001" customHeight="1" thickBot="1">
      <c r="A69" s="164" t="str">
        <f t="shared" si="6"/>
        <v>Amortyzacja</v>
      </c>
      <c r="B69" s="337">
        <v>9383</v>
      </c>
      <c r="C69" s="337">
        <v>475.4180528899999</v>
      </c>
      <c r="D69" s="293">
        <v>18.736314056569906</v>
      </c>
      <c r="E69" s="13"/>
      <c r="F69" s="23"/>
      <c r="G69" s="23"/>
      <c r="H69" s="23"/>
      <c r="I69" s="32"/>
      <c r="J69" s="34"/>
      <c r="K69" s="30"/>
      <c r="L69" s="30"/>
      <c r="M69" s="34"/>
      <c r="N69" s="13"/>
      <c r="O69" s="13"/>
      <c r="P69" s="13"/>
      <c r="Q69" s="13"/>
      <c r="R69" s="13"/>
      <c r="S69" s="13"/>
      <c r="T69" s="13"/>
      <c r="U69" s="13"/>
      <c r="V69" s="60"/>
      <c r="W69" s="60"/>
      <c r="X69" s="60"/>
      <c r="Y69" s="104" t="s">
        <v>128</v>
      </c>
      <c r="Z69" s="105" t="s">
        <v>129</v>
      </c>
      <c r="AA69" s="60"/>
      <c r="AB69" s="60"/>
      <c r="AC69" s="60"/>
      <c r="AD69" s="59"/>
      <c r="AE69" s="59"/>
      <c r="AF69" s="59"/>
      <c r="AG69" s="59"/>
      <c r="AH69" s="59"/>
      <c r="AI69" s="59"/>
      <c r="AJ69" s="59"/>
      <c r="AK69" s="59"/>
      <c r="AL69" s="59"/>
    </row>
    <row r="70" spans="1:38" s="14" customFormat="1" ht="20.100000000000001" customHeight="1" thickBot="1">
      <c r="A70" s="164" t="str">
        <f t="shared" si="6"/>
        <v>Zużycie materiałów</v>
      </c>
      <c r="B70" s="337">
        <v>1807</v>
      </c>
      <c r="C70" s="337">
        <v>2979.9000069100002</v>
      </c>
      <c r="D70" s="293">
        <v>-0.39360381361461722</v>
      </c>
      <c r="E70" s="13"/>
      <c r="F70" s="23"/>
      <c r="G70" s="23"/>
      <c r="H70" s="23"/>
      <c r="I70" s="32"/>
      <c r="J70" s="34"/>
      <c r="K70" s="30"/>
      <c r="L70" s="30"/>
      <c r="M70" s="34"/>
      <c r="N70" s="13"/>
      <c r="O70" s="13"/>
      <c r="P70" s="13"/>
      <c r="Q70" s="13"/>
      <c r="R70" s="13"/>
      <c r="S70" s="13"/>
      <c r="T70" s="13"/>
      <c r="U70" s="13"/>
      <c r="V70" s="60"/>
      <c r="W70" s="60"/>
      <c r="X70" s="60"/>
      <c r="Y70" s="104" t="s">
        <v>130</v>
      </c>
      <c r="Z70" s="105" t="s">
        <v>131</v>
      </c>
      <c r="AA70" s="60"/>
      <c r="AB70" s="60"/>
      <c r="AC70" s="60"/>
      <c r="AD70" s="59"/>
      <c r="AE70" s="59"/>
      <c r="AF70" s="59"/>
      <c r="AG70" s="59"/>
      <c r="AH70" s="59"/>
      <c r="AI70" s="59"/>
      <c r="AJ70" s="59"/>
      <c r="AK70" s="59"/>
      <c r="AL70" s="59"/>
    </row>
    <row r="71" spans="1:38" s="14" customFormat="1" ht="20.100000000000001" customHeight="1" thickBot="1">
      <c r="A71" s="164" t="str">
        <f t="shared" si="6"/>
        <v>Zużycie energii</v>
      </c>
      <c r="B71" s="337">
        <v>13</v>
      </c>
      <c r="C71" s="337">
        <v>14.957614049999997</v>
      </c>
      <c r="D71" s="293">
        <v>-0.13087742760684462</v>
      </c>
      <c r="E71" s="13"/>
      <c r="F71" s="23"/>
      <c r="G71" s="23"/>
      <c r="H71" s="23"/>
      <c r="I71" s="32"/>
      <c r="J71" s="34"/>
      <c r="K71" s="32"/>
      <c r="L71" s="32"/>
      <c r="M71" s="34"/>
      <c r="N71" s="13"/>
      <c r="O71" s="13"/>
      <c r="P71" s="13"/>
      <c r="Q71" s="13"/>
      <c r="R71" s="13"/>
      <c r="S71" s="13"/>
      <c r="T71" s="13"/>
      <c r="U71" s="13"/>
      <c r="V71" s="60"/>
      <c r="W71" s="60"/>
      <c r="X71" s="60"/>
      <c r="Y71" s="104" t="s">
        <v>132</v>
      </c>
      <c r="Z71" s="105" t="s">
        <v>133</v>
      </c>
      <c r="AA71" s="60"/>
      <c r="AB71" s="60"/>
      <c r="AC71" s="60"/>
      <c r="AD71" s="59"/>
      <c r="AE71" s="59"/>
      <c r="AF71" s="59"/>
      <c r="AG71" s="59"/>
      <c r="AH71" s="59"/>
      <c r="AI71" s="59"/>
      <c r="AJ71" s="59"/>
      <c r="AK71" s="59"/>
      <c r="AL71" s="59"/>
    </row>
    <row r="72" spans="1:38" s="14" customFormat="1" ht="20.100000000000001" customHeight="1" thickBot="1">
      <c r="A72" s="164" t="str">
        <f t="shared" si="6"/>
        <v>Usługi obce</v>
      </c>
      <c r="B72" s="337">
        <v>649</v>
      </c>
      <c r="C72" s="337">
        <v>578.19124429000044</v>
      </c>
      <c r="D72" s="293">
        <v>0.12246597714731974</v>
      </c>
      <c r="E72" s="13"/>
      <c r="F72" s="23"/>
      <c r="G72" s="23"/>
      <c r="H72" s="23"/>
      <c r="I72" s="32"/>
      <c r="J72" s="34"/>
      <c r="K72" s="30"/>
      <c r="L72" s="32"/>
      <c r="M72" s="34"/>
      <c r="N72" s="13"/>
      <c r="O72" s="13"/>
      <c r="P72" s="13"/>
      <c r="Q72" s="13"/>
      <c r="R72" s="13"/>
      <c r="S72" s="13"/>
      <c r="T72" s="13"/>
      <c r="U72" s="13"/>
      <c r="V72" s="60"/>
      <c r="W72" s="60"/>
      <c r="X72" s="60"/>
      <c r="Y72" s="104" t="s">
        <v>134</v>
      </c>
      <c r="Z72" s="105" t="s">
        <v>135</v>
      </c>
      <c r="AA72" s="60"/>
      <c r="AB72" s="60"/>
      <c r="AC72" s="60"/>
      <c r="AD72" s="59"/>
      <c r="AE72" s="59"/>
      <c r="AF72" s="59"/>
      <c r="AG72" s="59"/>
      <c r="AH72" s="59"/>
      <c r="AI72" s="59"/>
      <c r="AJ72" s="59"/>
      <c r="AK72" s="59"/>
      <c r="AL72" s="59"/>
    </row>
    <row r="73" spans="1:38" s="14" customFormat="1" ht="20.100000000000001" customHeight="1" thickBot="1">
      <c r="A73" s="164" t="str">
        <f t="shared" si="6"/>
        <v>Podatki i opłaty</v>
      </c>
      <c r="B73" s="337">
        <v>6863</v>
      </c>
      <c r="C73" s="337">
        <v>5189.5459188599998</v>
      </c>
      <c r="D73" s="293">
        <v>0.3224663790059713</v>
      </c>
      <c r="E73" s="13"/>
      <c r="F73" s="23"/>
      <c r="G73" s="23"/>
      <c r="H73" s="23"/>
      <c r="I73" s="32"/>
      <c r="J73" s="34"/>
      <c r="K73" s="30"/>
      <c r="L73" s="30"/>
      <c r="M73" s="34"/>
      <c r="N73" s="13"/>
      <c r="O73" s="13"/>
      <c r="P73" s="13"/>
      <c r="Q73" s="13"/>
      <c r="R73" s="13"/>
      <c r="S73" s="13"/>
      <c r="T73" s="13"/>
      <c r="U73" s="13"/>
      <c r="V73" s="60"/>
      <c r="W73" s="60"/>
      <c r="X73" s="60"/>
      <c r="Y73" s="104" t="s">
        <v>136</v>
      </c>
      <c r="Z73" s="105" t="s">
        <v>137</v>
      </c>
      <c r="AA73" s="60"/>
      <c r="AB73" s="60"/>
      <c r="AC73" s="60"/>
      <c r="AD73" s="59"/>
      <c r="AE73" s="59"/>
      <c r="AF73" s="59"/>
      <c r="AG73" s="59"/>
      <c r="AH73" s="59"/>
      <c r="AI73" s="59"/>
      <c r="AJ73" s="59"/>
      <c r="AK73" s="59"/>
      <c r="AL73" s="59"/>
    </row>
    <row r="74" spans="1:38" s="14" customFormat="1" ht="20.100000000000001" customHeight="1" thickBot="1">
      <c r="A74" s="164" t="str">
        <f t="shared" si="6"/>
        <v>Koszty osobowe</v>
      </c>
      <c r="B74" s="337">
        <v>967</v>
      </c>
      <c r="C74" s="337">
        <v>1026.5684416099994</v>
      </c>
      <c r="D74" s="293">
        <v>-5.8026760998590901E-2</v>
      </c>
      <c r="E74" s="13"/>
      <c r="F74" s="23"/>
      <c r="G74" s="23"/>
      <c r="H74" s="23"/>
      <c r="I74" s="32"/>
      <c r="J74" s="34"/>
      <c r="K74" s="30"/>
      <c r="L74" s="30"/>
      <c r="M74" s="34"/>
      <c r="N74" s="13"/>
      <c r="O74" s="13"/>
      <c r="P74" s="13"/>
      <c r="Q74" s="13"/>
      <c r="R74" s="13"/>
      <c r="S74" s="13"/>
      <c r="T74" s="13"/>
      <c r="U74" s="13"/>
      <c r="V74" s="60"/>
      <c r="W74" s="60"/>
      <c r="X74" s="60"/>
      <c r="Y74" s="104" t="s">
        <v>138</v>
      </c>
      <c r="Z74" s="105" t="s">
        <v>139</v>
      </c>
      <c r="AA74" s="60"/>
      <c r="AB74" s="60"/>
      <c r="AC74" s="60"/>
      <c r="AD74" s="59"/>
      <c r="AE74" s="59"/>
      <c r="AF74" s="59"/>
      <c r="AG74" s="59"/>
      <c r="AH74" s="59"/>
      <c r="AI74" s="59"/>
      <c r="AJ74" s="59"/>
      <c r="AK74" s="59"/>
      <c r="AL74" s="59"/>
    </row>
    <row r="75" spans="1:38" s="14" customFormat="1" ht="20.100000000000001" customHeight="1" thickBot="1">
      <c r="A75" s="164" t="str">
        <f t="shared" si="6"/>
        <v>Pozostałe koszty</v>
      </c>
      <c r="B75" s="337">
        <v>69</v>
      </c>
      <c r="C75" s="337">
        <v>67.229422429999602</v>
      </c>
      <c r="D75" s="293">
        <v>2.6336349562484391E-2</v>
      </c>
      <c r="E75" s="13"/>
      <c r="F75" s="23"/>
      <c r="G75" s="23"/>
      <c r="H75" s="23"/>
      <c r="I75" s="32"/>
      <c r="J75" s="34"/>
      <c r="K75" s="32"/>
      <c r="L75" s="32"/>
      <c r="M75" s="34"/>
      <c r="N75" s="13"/>
      <c r="O75" s="13"/>
      <c r="P75" s="13"/>
      <c r="Q75" s="13"/>
      <c r="R75" s="13"/>
      <c r="S75" s="13"/>
      <c r="T75" s="13"/>
      <c r="U75" s="13"/>
      <c r="V75" s="60"/>
      <c r="W75" s="60"/>
      <c r="X75" s="60"/>
      <c r="Y75" s="106" t="s">
        <v>140</v>
      </c>
      <c r="Z75" s="101" t="s">
        <v>141</v>
      </c>
      <c r="AA75" s="60"/>
      <c r="AB75" s="60"/>
      <c r="AC75" s="60"/>
      <c r="AD75" s="59"/>
      <c r="AE75" s="59"/>
      <c r="AF75" s="59"/>
      <c r="AG75" s="59"/>
      <c r="AH75" s="59"/>
      <c r="AI75" s="59"/>
      <c r="AJ75" s="59"/>
      <c r="AK75" s="59"/>
      <c r="AL75" s="59"/>
    </row>
    <row r="76" spans="1:38" s="14" customFormat="1" ht="20.100000000000001" customHeight="1" thickBot="1">
      <c r="A76" s="166" t="str">
        <f t="shared" si="6"/>
        <v>Koszty aktywowane</v>
      </c>
      <c r="B76" s="336">
        <v>-185</v>
      </c>
      <c r="C76" s="336">
        <v>-106.44296109999999</v>
      </c>
      <c r="D76" s="290">
        <v>0.73802004461523774</v>
      </c>
      <c r="E76" s="13"/>
      <c r="F76" s="23"/>
      <c r="G76" s="23"/>
      <c r="H76" s="23"/>
      <c r="I76" s="30"/>
      <c r="J76" s="34"/>
      <c r="K76" s="30"/>
      <c r="L76" s="30"/>
      <c r="M76" s="34"/>
      <c r="N76" s="13"/>
      <c r="O76" s="13"/>
      <c r="P76" s="13"/>
      <c r="Q76" s="13"/>
      <c r="R76" s="13"/>
      <c r="S76" s="13"/>
      <c r="T76" s="13"/>
      <c r="U76" s="13"/>
      <c r="V76" s="60"/>
      <c r="W76" s="60"/>
      <c r="X76" s="60"/>
      <c r="Y76" s="107" t="s">
        <v>142</v>
      </c>
      <c r="Z76" s="103" t="s">
        <v>143</v>
      </c>
      <c r="AA76" s="60"/>
      <c r="AB76" s="60"/>
      <c r="AC76" s="60"/>
      <c r="AD76" s="59"/>
      <c r="AE76" s="59"/>
      <c r="AF76" s="59"/>
      <c r="AG76" s="59"/>
      <c r="AH76" s="59"/>
      <c r="AI76" s="59"/>
      <c r="AJ76" s="59"/>
      <c r="AK76" s="59"/>
      <c r="AL76" s="59"/>
    </row>
    <row r="77" spans="1:38" s="14" customFormat="1" ht="20.100000000000001" customHeight="1" thickBot="1">
      <c r="A77" s="166" t="str">
        <f t="shared" si="6"/>
        <v>Wartość sprzedanych towarów i materiałów</v>
      </c>
      <c r="B77" s="336">
        <v>1070</v>
      </c>
      <c r="C77" s="336">
        <v>1479.7002877699997</v>
      </c>
      <c r="D77" s="292">
        <v>-0.27688058937086746</v>
      </c>
      <c r="E77" s="13"/>
      <c r="F77" s="23"/>
      <c r="G77" s="23"/>
      <c r="H77" s="23"/>
      <c r="I77" s="30"/>
      <c r="J77" s="34"/>
      <c r="K77" s="30"/>
      <c r="L77" s="30"/>
      <c r="M77" s="34"/>
      <c r="N77" s="13"/>
      <c r="O77" s="13"/>
      <c r="P77" s="13"/>
      <c r="Q77" s="13"/>
      <c r="R77" s="13"/>
      <c r="S77" s="13"/>
      <c r="T77" s="13"/>
      <c r="U77" s="13"/>
      <c r="V77" s="60"/>
      <c r="W77" s="60"/>
      <c r="X77" s="60"/>
      <c r="Y77" s="108" t="s">
        <v>144</v>
      </c>
      <c r="Z77" s="109" t="s">
        <v>145</v>
      </c>
      <c r="AA77" s="60"/>
      <c r="AB77" s="60"/>
      <c r="AC77" s="60"/>
      <c r="AD77" s="59"/>
      <c r="AE77" s="59"/>
      <c r="AF77" s="59"/>
      <c r="AG77" s="59"/>
      <c r="AH77" s="59"/>
      <c r="AI77" s="59"/>
      <c r="AJ77" s="59"/>
      <c r="AK77" s="59"/>
      <c r="AL77" s="59"/>
    </row>
    <row r="78" spans="1:38" s="14" customFormat="1" ht="20.100000000000001" customHeight="1" thickBot="1">
      <c r="A78" s="166" t="str">
        <f t="shared" si="6"/>
        <v>Wynik na pozostałej działalności operacyjnej</v>
      </c>
      <c r="B78" s="336">
        <v>-188</v>
      </c>
      <c r="C78" s="336">
        <v>66.877958080000326</v>
      </c>
      <c r="D78" s="290">
        <v>-3.8110906103788609</v>
      </c>
      <c r="E78" s="140"/>
      <c r="F78" s="23"/>
      <c r="G78" s="23"/>
      <c r="H78" s="23"/>
      <c r="I78" s="32"/>
      <c r="J78" s="34"/>
      <c r="K78" s="30"/>
      <c r="L78" s="32"/>
      <c r="M78" s="31"/>
      <c r="N78" s="13"/>
      <c r="O78" s="13"/>
      <c r="P78" s="13"/>
      <c r="Q78" s="13"/>
      <c r="R78" s="13"/>
      <c r="S78" s="13"/>
      <c r="T78" s="13"/>
      <c r="U78" s="13"/>
      <c r="V78" s="60"/>
      <c r="W78" s="60"/>
      <c r="X78" s="60"/>
      <c r="Y78" s="108" t="s">
        <v>146</v>
      </c>
      <c r="Z78" s="109" t="s">
        <v>147</v>
      </c>
      <c r="AA78" s="60"/>
      <c r="AB78" s="60"/>
      <c r="AC78" s="60"/>
      <c r="AD78" s="59"/>
      <c r="AE78" s="59"/>
      <c r="AF78" s="59"/>
      <c r="AG78" s="59"/>
      <c r="AH78" s="59"/>
      <c r="AI78" s="59"/>
      <c r="AJ78" s="59"/>
      <c r="AK78" s="59"/>
      <c r="AL78" s="59"/>
    </row>
    <row r="79" spans="1:38" s="14" customFormat="1" ht="20.100000000000001" customHeight="1">
      <c r="A79" s="166" t="str">
        <f t="shared" si="6"/>
        <v>EBIT</v>
      </c>
      <c r="B79" s="336">
        <v>-9223</v>
      </c>
      <c r="C79" s="336">
        <v>-1095.2134569599966</v>
      </c>
      <c r="D79" s="294">
        <v>7.4211894415545663</v>
      </c>
      <c r="E79" s="140"/>
      <c r="F79" s="23"/>
      <c r="G79" s="23"/>
      <c r="H79" s="23"/>
      <c r="I79" s="32"/>
      <c r="J79" s="31"/>
      <c r="K79" s="30"/>
      <c r="L79" s="30"/>
      <c r="M79" s="31"/>
      <c r="N79" s="13"/>
      <c r="O79" s="13"/>
      <c r="P79" s="13"/>
      <c r="Q79" s="13"/>
      <c r="R79" s="13"/>
      <c r="S79" s="13"/>
      <c r="T79" s="13"/>
      <c r="U79" s="13"/>
      <c r="V79" s="60"/>
      <c r="W79" s="60"/>
      <c r="X79" s="60"/>
      <c r="Y79" s="108" t="s">
        <v>22</v>
      </c>
      <c r="Z79" s="110" t="s">
        <v>22</v>
      </c>
      <c r="AA79" s="60"/>
      <c r="AB79" s="60"/>
      <c r="AC79" s="60"/>
      <c r="AD79" s="59"/>
      <c r="AE79" s="59"/>
      <c r="AF79" s="59"/>
      <c r="AG79" s="59"/>
      <c r="AH79" s="59"/>
      <c r="AI79" s="59"/>
      <c r="AJ79" s="59"/>
      <c r="AK79" s="59"/>
      <c r="AL79" s="59"/>
    </row>
    <row r="80" spans="1:38" s="14" customFormat="1" ht="20.100000000000001" customHeight="1">
      <c r="A80" s="166" t="str">
        <f t="shared" si="6"/>
        <v>EBITDA</v>
      </c>
      <c r="B80" s="336">
        <v>149</v>
      </c>
      <c r="C80" s="336">
        <v>-622.40066972999648</v>
      </c>
      <c r="D80" s="290">
        <v>-1.2393956292891486</v>
      </c>
      <c r="E80" s="140"/>
      <c r="F80" s="23"/>
      <c r="G80" s="23"/>
      <c r="H80" s="23"/>
      <c r="I80" s="32"/>
      <c r="J80" s="31"/>
      <c r="K80" s="30"/>
      <c r="L80" s="30"/>
      <c r="M80" s="31"/>
      <c r="N80" s="13"/>
      <c r="O80" s="13"/>
      <c r="P80" s="13"/>
      <c r="Q80" s="13"/>
      <c r="R80" s="13"/>
      <c r="S80" s="13"/>
      <c r="T80" s="13"/>
      <c r="U80" s="13"/>
      <c r="V80" s="60"/>
      <c r="W80" s="60"/>
      <c r="X80" s="60"/>
      <c r="Y80" s="111" t="s">
        <v>18</v>
      </c>
      <c r="Z80" s="112" t="s">
        <v>18</v>
      </c>
      <c r="AA80" s="60"/>
      <c r="AB80" s="60"/>
      <c r="AC80" s="60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s="14" customFormat="1" ht="63">
      <c r="A81" s="219"/>
      <c r="B81" s="168"/>
      <c r="C81" s="168"/>
      <c r="D81" s="220" t="str">
        <f t="shared" ref="D81" si="8">IF(OR(AND(B81&gt;0,C81&gt;0),AND(B81&lt;0,C81&lt;0)),((B81)/(C81)-1),IF(B81*C81=0,"-",IF(B81/C81&lt;0,"-","Uwaga!")))</f>
        <v>-</v>
      </c>
      <c r="E81" s="13"/>
      <c r="F81" s="2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60"/>
      <c r="W81" s="60"/>
      <c r="X81" s="60"/>
      <c r="Y81" s="15" t="s">
        <v>148</v>
      </c>
      <c r="Z81" s="15" t="s">
        <v>149</v>
      </c>
      <c r="AA81" s="60"/>
      <c r="AB81" s="60"/>
      <c r="AC81" s="60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s="14" customFormat="1" ht="20.100000000000001" customHeight="1" thickBot="1">
      <c r="A82" s="254" t="str">
        <f>IF(B$1="SWITCH TO ENGLISH",Y82,Z82)</f>
        <v>Ciepłownictwo</v>
      </c>
      <c r="B82" s="255"/>
      <c r="C82" s="255"/>
      <c r="D82" s="255"/>
      <c r="E82" s="13"/>
      <c r="F82" s="23"/>
      <c r="G82" s="377"/>
      <c r="H82" s="377"/>
      <c r="I82" s="377"/>
      <c r="J82" s="377"/>
      <c r="K82" s="18"/>
      <c r="L82" s="18"/>
      <c r="M82" s="18"/>
      <c r="N82" s="13"/>
      <c r="O82" s="13"/>
      <c r="P82" s="13"/>
      <c r="Q82" s="13"/>
      <c r="R82" s="13"/>
      <c r="S82" s="13"/>
      <c r="T82" s="13"/>
      <c r="U82" s="13"/>
      <c r="V82" s="60"/>
      <c r="W82" s="60"/>
      <c r="X82" s="60"/>
      <c r="Y82" s="113" t="s">
        <v>91</v>
      </c>
      <c r="Z82" s="113" t="s">
        <v>150</v>
      </c>
      <c r="AA82" s="113"/>
      <c r="AB82" s="113"/>
      <c r="AC82" s="60"/>
      <c r="AD82" s="59"/>
      <c r="AE82" s="59"/>
      <c r="AF82" s="59"/>
      <c r="AG82" s="59"/>
      <c r="AH82" s="59"/>
      <c r="AI82" s="59"/>
      <c r="AJ82" s="59"/>
      <c r="AK82" s="59"/>
      <c r="AL82" s="59"/>
    </row>
    <row r="83" spans="1:38" s="14" customFormat="1" ht="20.100000000000001" customHeight="1" thickTop="1" thickBot="1">
      <c r="A83" s="207" t="str">
        <f>IF(B$1="SWITCH TO ENGLISH",Y83,Z83)</f>
        <v>[mln PLN]</v>
      </c>
      <c r="B83" s="208" t="str">
        <f>B60</f>
        <v>IV kw. 2023</v>
      </c>
      <c r="C83" s="208" t="str">
        <f>C60</f>
        <v>IV kw. 2022</v>
      </c>
      <c r="D83" s="208" t="str">
        <f>D60</f>
        <v>r/r</v>
      </c>
      <c r="E83" s="13"/>
      <c r="F83" s="23"/>
      <c r="G83" s="27"/>
      <c r="H83" s="28"/>
      <c r="I83" s="28"/>
      <c r="J83" s="28"/>
      <c r="K83" s="28"/>
      <c r="L83" s="28"/>
      <c r="M83" s="28"/>
      <c r="N83" s="13"/>
      <c r="O83" s="13"/>
      <c r="P83" s="13"/>
      <c r="Q83" s="13"/>
      <c r="R83" s="13"/>
      <c r="S83" s="13"/>
      <c r="T83" s="13"/>
      <c r="U83" s="13"/>
      <c r="V83" s="60"/>
      <c r="W83" s="60"/>
      <c r="X83" s="60"/>
      <c r="Y83" s="108" t="s">
        <v>110</v>
      </c>
      <c r="Z83" s="108" t="s">
        <v>111</v>
      </c>
      <c r="AA83" s="60"/>
      <c r="AB83" s="60"/>
      <c r="AC83" s="60"/>
      <c r="AD83" s="59"/>
      <c r="AE83" s="59"/>
      <c r="AF83" s="59"/>
      <c r="AG83" s="59"/>
      <c r="AH83" s="59"/>
      <c r="AI83" s="59"/>
      <c r="AJ83" s="59"/>
      <c r="AK83" s="59"/>
      <c r="AL83" s="59"/>
    </row>
    <row r="84" spans="1:38" s="14" customFormat="1" ht="20.100000000000001" customHeight="1" thickTop="1" thickBot="1">
      <c r="A84" s="166" t="s">
        <v>112</v>
      </c>
      <c r="B84" s="375">
        <v>4068</v>
      </c>
      <c r="C84" s="365">
        <v>2796</v>
      </c>
      <c r="D84" s="290">
        <f>IF((B84-C84)/C84=0,"-",(B84-C84)/C84)</f>
        <v>0.45493562231759654</v>
      </c>
      <c r="E84" s="13"/>
      <c r="F84" s="23"/>
      <c r="G84" s="23"/>
      <c r="H84" s="23"/>
      <c r="I84" s="36"/>
      <c r="J84" s="48"/>
      <c r="K84" s="47"/>
      <c r="L84" s="47"/>
      <c r="M84" s="48"/>
      <c r="N84" s="13"/>
      <c r="O84" s="13"/>
      <c r="P84" s="13"/>
      <c r="Q84" s="13"/>
      <c r="R84" s="13"/>
      <c r="S84" s="13"/>
      <c r="T84" s="13"/>
      <c r="U84" s="13"/>
      <c r="V84" s="60"/>
      <c r="W84" s="60"/>
      <c r="X84" s="60"/>
      <c r="Y84" s="114" t="s">
        <v>112</v>
      </c>
      <c r="Z84" s="95" t="s">
        <v>113</v>
      </c>
      <c r="AA84" s="60"/>
      <c r="AB84" s="60"/>
      <c r="AC84" s="60"/>
      <c r="AD84" s="59"/>
      <c r="AE84" s="59"/>
      <c r="AF84" s="59"/>
      <c r="AG84" s="59"/>
      <c r="AH84" s="59"/>
      <c r="AI84" s="59"/>
      <c r="AJ84" s="59"/>
      <c r="AK84" s="59"/>
      <c r="AL84" s="59"/>
    </row>
    <row r="85" spans="1:38" s="14" customFormat="1" ht="32.1" customHeight="1" thickTop="1" thickBot="1">
      <c r="A85" s="164" t="s">
        <v>114</v>
      </c>
      <c r="B85" s="366">
        <v>2239</v>
      </c>
      <c r="C85" s="366">
        <v>1326</v>
      </c>
      <c r="D85" s="291">
        <f t="shared" ref="D85:D87" si="9">IF((B85-C85)/C85=0,"-",(B85-C85)/C85)</f>
        <v>0.68853695324283559</v>
      </c>
      <c r="E85" s="13"/>
      <c r="F85" s="23"/>
      <c r="G85" s="23"/>
      <c r="H85" s="23"/>
      <c r="I85" s="32"/>
      <c r="J85" s="31"/>
      <c r="K85" s="30"/>
      <c r="L85" s="30"/>
      <c r="M85" s="31"/>
      <c r="N85" s="13"/>
      <c r="O85" s="13"/>
      <c r="P85" s="13"/>
      <c r="Q85" s="13"/>
      <c r="R85" s="13"/>
      <c r="S85" s="13"/>
      <c r="T85" s="13"/>
      <c r="U85" s="13"/>
      <c r="V85" s="60"/>
      <c r="W85" s="60"/>
      <c r="X85" s="60"/>
      <c r="Y85" s="115" t="s">
        <v>114</v>
      </c>
      <c r="Z85" s="97" t="s">
        <v>115</v>
      </c>
      <c r="AA85" s="60"/>
      <c r="AB85" s="60"/>
      <c r="AC85" s="60"/>
      <c r="AD85" s="59"/>
      <c r="AE85" s="59"/>
      <c r="AF85" s="59"/>
      <c r="AG85" s="59"/>
      <c r="AH85" s="59"/>
      <c r="AI85" s="59"/>
      <c r="AJ85" s="59"/>
      <c r="AK85" s="59"/>
      <c r="AL85" s="59"/>
    </row>
    <row r="86" spans="1:38" s="14" customFormat="1" ht="29.85" customHeight="1" thickBot="1">
      <c r="A86" s="164" t="s">
        <v>151</v>
      </c>
      <c r="B86" s="366">
        <v>1540</v>
      </c>
      <c r="C86" s="366">
        <v>1120</v>
      </c>
      <c r="D86" s="291">
        <f t="shared" si="9"/>
        <v>0.375</v>
      </c>
      <c r="E86" s="13"/>
      <c r="F86" s="23"/>
      <c r="G86" s="23"/>
      <c r="H86" s="23"/>
      <c r="I86" s="32"/>
      <c r="J86" s="33"/>
      <c r="K86" s="32"/>
      <c r="L86" s="32"/>
      <c r="M86" s="32"/>
      <c r="N86" s="13"/>
      <c r="O86" s="13"/>
      <c r="P86" s="13"/>
      <c r="Q86" s="13"/>
      <c r="R86" s="13"/>
      <c r="S86" s="13"/>
      <c r="T86" s="13"/>
      <c r="U86" s="13"/>
      <c r="V86" s="60"/>
      <c r="W86" s="60"/>
      <c r="X86" s="60"/>
      <c r="Y86" s="115" t="s">
        <v>122</v>
      </c>
      <c r="Z86" s="99" t="s">
        <v>123</v>
      </c>
      <c r="AA86" s="60"/>
      <c r="AB86" s="60"/>
      <c r="AC86" s="60"/>
      <c r="AD86" s="59"/>
      <c r="AE86" s="59"/>
      <c r="AF86" s="59"/>
      <c r="AG86" s="59"/>
      <c r="AH86" s="59"/>
      <c r="AI86" s="59"/>
      <c r="AJ86" s="59"/>
      <c r="AK86" s="59"/>
      <c r="AL86" s="59"/>
    </row>
    <row r="87" spans="1:38" s="14" customFormat="1" ht="20.100000000000001" customHeight="1" thickBot="1">
      <c r="A87" s="164" t="s">
        <v>152</v>
      </c>
      <c r="B87" s="366">
        <v>61</v>
      </c>
      <c r="C87" s="366">
        <v>54</v>
      </c>
      <c r="D87" s="291">
        <f t="shared" si="9"/>
        <v>0.12962962962962962</v>
      </c>
      <c r="E87" s="13"/>
      <c r="F87" s="23"/>
      <c r="G87" s="23"/>
      <c r="H87" s="23"/>
      <c r="I87" s="32"/>
      <c r="J87" s="33"/>
      <c r="K87" s="32"/>
      <c r="L87" s="32"/>
      <c r="M87" s="32"/>
      <c r="N87" s="13"/>
      <c r="O87" s="13"/>
      <c r="P87" s="13"/>
      <c r="Q87" s="13"/>
      <c r="R87" s="13"/>
      <c r="S87" s="13"/>
      <c r="T87" s="13"/>
      <c r="U87" s="13"/>
      <c r="V87" s="60"/>
      <c r="W87" s="60"/>
      <c r="X87" s="60"/>
      <c r="Y87" s="138" t="s">
        <v>153</v>
      </c>
      <c r="Z87" s="137" t="s">
        <v>154</v>
      </c>
      <c r="AA87" s="60"/>
      <c r="AB87" s="60"/>
      <c r="AC87" s="60"/>
      <c r="AD87" s="59"/>
      <c r="AE87" s="59"/>
      <c r="AF87" s="59"/>
      <c r="AG87" s="59"/>
      <c r="AH87" s="59"/>
      <c r="AI87" s="59"/>
      <c r="AJ87" s="59"/>
      <c r="AK87" s="59"/>
      <c r="AL87" s="59"/>
    </row>
    <row r="88" spans="1:38" s="14" customFormat="1" ht="20.100000000000001" customHeight="1" thickBot="1">
      <c r="A88" s="164" t="s">
        <v>449</v>
      </c>
      <c r="B88" s="366">
        <v>44</v>
      </c>
      <c r="C88" s="366">
        <v>66</v>
      </c>
      <c r="D88" s="291" t="s">
        <v>35</v>
      </c>
      <c r="E88" s="13"/>
      <c r="F88" s="23"/>
      <c r="G88" s="23"/>
      <c r="H88" s="23"/>
      <c r="I88" s="32"/>
      <c r="J88" s="31"/>
      <c r="K88" s="30"/>
      <c r="L88" s="30"/>
      <c r="M88" s="31"/>
      <c r="N88" s="13"/>
      <c r="O88" s="13"/>
      <c r="P88" s="13"/>
      <c r="Q88" s="13"/>
      <c r="R88" s="13"/>
      <c r="S88" s="13"/>
      <c r="T88" s="13"/>
      <c r="U88" s="13"/>
      <c r="V88" s="60"/>
      <c r="W88" s="60"/>
      <c r="X88" s="60"/>
      <c r="Y88" s="116" t="s">
        <v>124</v>
      </c>
      <c r="Z88" s="101" t="s">
        <v>125</v>
      </c>
      <c r="AA88" s="60"/>
      <c r="AB88" s="60"/>
      <c r="AC88" s="60"/>
      <c r="AD88" s="59"/>
      <c r="AE88" s="59"/>
      <c r="AF88" s="59"/>
      <c r="AG88" s="59"/>
      <c r="AH88" s="59"/>
      <c r="AI88" s="59"/>
      <c r="AJ88" s="59"/>
      <c r="AK88" s="59"/>
      <c r="AL88" s="59"/>
    </row>
    <row r="89" spans="1:38" s="14" customFormat="1" ht="20.100000000000001" customHeight="1" thickBot="1">
      <c r="A89" s="281" t="s">
        <v>126</v>
      </c>
      <c r="B89" s="367">
        <v>3456</v>
      </c>
      <c r="C89" s="367">
        <v>2604</v>
      </c>
      <c r="D89" s="292">
        <f>IF((B89-C89)/C89=0,"-",(B89-C89)/C89)</f>
        <v>0.32718894009216593</v>
      </c>
      <c r="E89" s="13"/>
      <c r="F89" s="23"/>
      <c r="G89" s="23"/>
      <c r="H89" s="23"/>
      <c r="I89" s="36"/>
      <c r="J89" s="38"/>
      <c r="K89" s="47"/>
      <c r="L89" s="47"/>
      <c r="M89" s="38"/>
      <c r="N89" s="13"/>
      <c r="O89" s="13"/>
      <c r="P89" s="13"/>
      <c r="Q89" s="13"/>
      <c r="R89" s="13"/>
      <c r="S89" s="13"/>
      <c r="T89" s="13"/>
      <c r="U89" s="13"/>
      <c r="V89" s="60"/>
      <c r="W89" s="60"/>
      <c r="X89" s="60"/>
      <c r="Y89" s="117" t="s">
        <v>126</v>
      </c>
      <c r="Z89" s="103" t="s">
        <v>127</v>
      </c>
      <c r="AA89" s="60"/>
      <c r="AB89" s="60"/>
      <c r="AC89" s="60"/>
      <c r="AD89" s="59"/>
      <c r="AE89" s="59"/>
      <c r="AF89" s="59"/>
      <c r="AG89" s="59"/>
      <c r="AH89" s="59"/>
      <c r="AI89" s="59"/>
      <c r="AJ89" s="59"/>
      <c r="AK89" s="59"/>
      <c r="AL89" s="59"/>
    </row>
    <row r="90" spans="1:38" s="14" customFormat="1" ht="20.100000000000001" customHeight="1" thickBot="1">
      <c r="A90" s="218" t="s">
        <v>128</v>
      </c>
      <c r="B90" s="366">
        <v>210</v>
      </c>
      <c r="C90" s="366">
        <v>192</v>
      </c>
      <c r="D90" s="293">
        <f t="shared" ref="D90:D96" si="10">IF((B90-C90)/C90=0,"-",(B90-C90)/C90)</f>
        <v>9.375E-2</v>
      </c>
      <c r="E90" s="13"/>
      <c r="F90" s="23"/>
      <c r="G90" s="23"/>
      <c r="H90" s="23"/>
      <c r="I90" s="32"/>
      <c r="J90" s="31"/>
      <c r="K90" s="32"/>
      <c r="L90" s="32"/>
      <c r="M90" s="31"/>
      <c r="N90" s="13"/>
      <c r="O90" s="13"/>
      <c r="P90" s="13"/>
      <c r="Q90" s="13"/>
      <c r="R90" s="13"/>
      <c r="S90" s="13"/>
      <c r="T90" s="13"/>
      <c r="U90" s="13"/>
      <c r="V90" s="60"/>
      <c r="W90" s="60"/>
      <c r="X90" s="60"/>
      <c r="Y90" s="118" t="s">
        <v>128</v>
      </c>
      <c r="Z90" s="105" t="s">
        <v>129</v>
      </c>
      <c r="AA90" s="60"/>
      <c r="AB90" s="60"/>
      <c r="AC90" s="60"/>
      <c r="AD90" s="59"/>
      <c r="AE90" s="59"/>
      <c r="AF90" s="59"/>
      <c r="AG90" s="59"/>
      <c r="AH90" s="59"/>
      <c r="AI90" s="59"/>
      <c r="AJ90" s="59"/>
      <c r="AK90" s="59"/>
      <c r="AL90" s="59"/>
    </row>
    <row r="91" spans="1:38" s="14" customFormat="1" ht="20.100000000000001" customHeight="1" thickBot="1">
      <c r="A91" s="218" t="s">
        <v>130</v>
      </c>
      <c r="B91" s="366">
        <v>1588</v>
      </c>
      <c r="C91" s="366">
        <v>1308</v>
      </c>
      <c r="D91" s="293">
        <f t="shared" si="10"/>
        <v>0.21406727828746178</v>
      </c>
      <c r="E91" s="13"/>
      <c r="F91" s="23"/>
      <c r="G91" s="23"/>
      <c r="H91" s="23"/>
      <c r="I91" s="32"/>
      <c r="J91" s="34"/>
      <c r="K91" s="30"/>
      <c r="L91" s="30"/>
      <c r="M91" s="34"/>
      <c r="N91" s="13"/>
      <c r="O91" s="13"/>
      <c r="P91" s="13"/>
      <c r="Q91" s="13"/>
      <c r="R91" s="13"/>
      <c r="S91" s="13"/>
      <c r="T91" s="13"/>
      <c r="U91" s="13"/>
      <c r="V91" s="60"/>
      <c r="W91" s="60"/>
      <c r="X91" s="60"/>
      <c r="Y91" s="118" t="s">
        <v>130</v>
      </c>
      <c r="Z91" s="105" t="s">
        <v>131</v>
      </c>
      <c r="AA91" s="60"/>
      <c r="AB91" s="60"/>
      <c r="AC91" s="60"/>
      <c r="AD91" s="59"/>
      <c r="AE91" s="59"/>
      <c r="AF91" s="59"/>
      <c r="AG91" s="59"/>
      <c r="AH91" s="59"/>
      <c r="AI91" s="59"/>
      <c r="AJ91" s="59"/>
      <c r="AK91" s="59"/>
      <c r="AL91" s="59"/>
    </row>
    <row r="92" spans="1:38" s="14" customFormat="1" ht="20.100000000000001" customHeight="1" thickBot="1">
      <c r="A92" s="218" t="s">
        <v>132</v>
      </c>
      <c r="B92" s="366">
        <v>7</v>
      </c>
      <c r="C92" s="366">
        <v>7</v>
      </c>
      <c r="D92" s="293" t="str">
        <f t="shared" si="10"/>
        <v>-</v>
      </c>
      <c r="E92" s="13"/>
      <c r="F92" s="23"/>
      <c r="G92" s="23"/>
      <c r="H92" s="23"/>
      <c r="I92" s="32"/>
      <c r="J92" s="34"/>
      <c r="K92" s="32"/>
      <c r="L92" s="32"/>
      <c r="M92" s="34"/>
      <c r="N92" s="13"/>
      <c r="O92" s="13"/>
      <c r="P92" s="13"/>
      <c r="Q92" s="13"/>
      <c r="R92" s="13"/>
      <c r="S92" s="13"/>
      <c r="T92" s="13"/>
      <c r="U92" s="13"/>
      <c r="V92" s="60"/>
      <c r="W92" s="60"/>
      <c r="X92" s="60"/>
      <c r="Y92" s="118" t="s">
        <v>132</v>
      </c>
      <c r="Z92" s="105" t="s">
        <v>133</v>
      </c>
      <c r="AA92" s="60"/>
      <c r="AB92" s="60"/>
      <c r="AC92" s="60"/>
      <c r="AD92" s="59"/>
      <c r="AE92" s="59"/>
      <c r="AF92" s="59"/>
      <c r="AG92" s="59"/>
      <c r="AH92" s="59"/>
      <c r="AI92" s="59"/>
      <c r="AJ92" s="59"/>
      <c r="AK92" s="59"/>
      <c r="AL92" s="59"/>
    </row>
    <row r="93" spans="1:38" s="14" customFormat="1" ht="20.100000000000001" customHeight="1" thickBot="1">
      <c r="A93" s="218" t="s">
        <v>134</v>
      </c>
      <c r="B93" s="366">
        <v>217</v>
      </c>
      <c r="C93" s="366">
        <v>163</v>
      </c>
      <c r="D93" s="293">
        <f t="shared" si="10"/>
        <v>0.33128834355828218</v>
      </c>
      <c r="E93" s="13"/>
      <c r="F93" s="23"/>
      <c r="G93" s="23"/>
      <c r="H93" s="23"/>
      <c r="I93" s="32"/>
      <c r="J93" s="31"/>
      <c r="K93" s="32"/>
      <c r="L93" s="32"/>
      <c r="M93" s="34"/>
      <c r="N93" s="13"/>
      <c r="O93" s="13"/>
      <c r="P93" s="13"/>
      <c r="Q93" s="13"/>
      <c r="R93" s="13"/>
      <c r="S93" s="13"/>
      <c r="T93" s="13"/>
      <c r="U93" s="13"/>
      <c r="V93" s="60"/>
      <c r="W93" s="60"/>
      <c r="X93" s="60"/>
      <c r="Y93" s="118" t="s">
        <v>134</v>
      </c>
      <c r="Z93" s="105" t="s">
        <v>135</v>
      </c>
      <c r="AA93" s="60"/>
      <c r="AB93" s="60"/>
      <c r="AC93" s="60"/>
      <c r="AD93" s="59"/>
      <c r="AE93" s="59"/>
      <c r="AF93" s="59"/>
      <c r="AG93" s="59"/>
      <c r="AH93" s="59"/>
      <c r="AI93" s="59"/>
      <c r="AJ93" s="59"/>
      <c r="AK93" s="59"/>
      <c r="AL93" s="59"/>
    </row>
    <row r="94" spans="1:38" s="14" customFormat="1" ht="20.100000000000001" customHeight="1" thickBot="1">
      <c r="A94" s="218" t="s">
        <v>136</v>
      </c>
      <c r="B94" s="366">
        <v>1252</v>
      </c>
      <c r="C94" s="366">
        <v>761</v>
      </c>
      <c r="D94" s="293">
        <f t="shared" si="10"/>
        <v>0.64520367936925094</v>
      </c>
      <c r="E94" s="13"/>
      <c r="F94" s="23"/>
      <c r="G94" s="23"/>
      <c r="H94" s="23"/>
      <c r="I94" s="32"/>
      <c r="J94" s="34"/>
      <c r="K94" s="32"/>
      <c r="L94" s="32"/>
      <c r="M94" s="34"/>
      <c r="N94" s="13"/>
      <c r="O94" s="13"/>
      <c r="P94" s="13"/>
      <c r="Q94" s="13"/>
      <c r="R94" s="13"/>
      <c r="S94" s="13"/>
      <c r="T94" s="13"/>
      <c r="U94" s="13"/>
      <c r="V94" s="60"/>
      <c r="W94" s="60"/>
      <c r="X94" s="60"/>
      <c r="Y94" s="118" t="s">
        <v>136</v>
      </c>
      <c r="Z94" s="105" t="s">
        <v>137</v>
      </c>
      <c r="AA94" s="60"/>
      <c r="AB94" s="60"/>
      <c r="AC94" s="60"/>
      <c r="AD94" s="59"/>
      <c r="AE94" s="59"/>
      <c r="AF94" s="59"/>
      <c r="AG94" s="59"/>
      <c r="AH94" s="59"/>
      <c r="AI94" s="59"/>
      <c r="AJ94" s="59"/>
      <c r="AK94" s="59"/>
      <c r="AL94" s="59"/>
    </row>
    <row r="95" spans="1:38" s="14" customFormat="1" ht="20.100000000000001" customHeight="1" thickBot="1">
      <c r="A95" s="218" t="s">
        <v>138</v>
      </c>
      <c r="B95" s="366">
        <v>166</v>
      </c>
      <c r="C95" s="366">
        <v>161</v>
      </c>
      <c r="D95" s="293">
        <f t="shared" si="10"/>
        <v>3.1055900621118012E-2</v>
      </c>
      <c r="E95" s="13"/>
      <c r="F95" s="23"/>
      <c r="G95" s="23"/>
      <c r="H95" s="23"/>
      <c r="I95" s="32"/>
      <c r="J95" s="34"/>
      <c r="K95" s="32"/>
      <c r="L95" s="32"/>
      <c r="M95" s="34"/>
      <c r="N95" s="13"/>
      <c r="O95" s="13"/>
      <c r="P95" s="13"/>
      <c r="Q95" s="13"/>
      <c r="R95" s="13"/>
      <c r="S95" s="13"/>
      <c r="T95" s="13"/>
      <c r="U95" s="13"/>
      <c r="V95" s="60"/>
      <c r="W95" s="60"/>
      <c r="X95" s="60"/>
      <c r="Y95" s="118" t="s">
        <v>138</v>
      </c>
      <c r="Z95" s="105" t="s">
        <v>139</v>
      </c>
      <c r="AA95" s="60"/>
      <c r="AB95" s="60"/>
      <c r="AC95" s="60"/>
      <c r="AD95" s="59"/>
      <c r="AE95" s="59"/>
      <c r="AF95" s="59"/>
      <c r="AG95" s="59"/>
      <c r="AH95" s="59"/>
      <c r="AI95" s="59"/>
      <c r="AJ95" s="59"/>
      <c r="AK95" s="59"/>
      <c r="AL95" s="59"/>
    </row>
    <row r="96" spans="1:38" s="14" customFormat="1" ht="20.100000000000001" customHeight="1" thickBot="1">
      <c r="A96" s="218" t="s">
        <v>140</v>
      </c>
      <c r="B96" s="366">
        <f>B89-SUM(B90:B95)</f>
        <v>16</v>
      </c>
      <c r="C96" s="366">
        <v>12</v>
      </c>
      <c r="D96" s="293">
        <f t="shared" si="10"/>
        <v>0.33333333333333331</v>
      </c>
      <c r="E96" s="13"/>
      <c r="F96" s="23"/>
      <c r="G96" s="23"/>
      <c r="H96" s="23"/>
      <c r="I96" s="32"/>
      <c r="J96" s="31"/>
      <c r="K96" s="32"/>
      <c r="L96" s="32"/>
      <c r="M96" s="33"/>
      <c r="N96" s="13"/>
      <c r="O96" s="13"/>
      <c r="P96" s="13"/>
      <c r="Q96" s="13"/>
      <c r="R96" s="13"/>
      <c r="S96" s="13"/>
      <c r="T96" s="13"/>
      <c r="U96" s="13"/>
      <c r="V96" s="60"/>
      <c r="W96" s="60"/>
      <c r="X96" s="60"/>
      <c r="Y96" s="119" t="s">
        <v>140</v>
      </c>
      <c r="Z96" s="101" t="s">
        <v>141</v>
      </c>
      <c r="AA96" s="60"/>
      <c r="AB96" s="60"/>
      <c r="AC96" s="60"/>
      <c r="AD96" s="59"/>
      <c r="AE96" s="59"/>
      <c r="AF96" s="59"/>
      <c r="AG96" s="59"/>
      <c r="AH96" s="59"/>
      <c r="AI96" s="59"/>
      <c r="AJ96" s="59"/>
      <c r="AK96" s="59"/>
      <c r="AL96" s="59"/>
    </row>
    <row r="97" spans="1:38" s="14" customFormat="1" ht="20.100000000000001" customHeight="1" thickBot="1">
      <c r="A97" s="166" t="s">
        <v>142</v>
      </c>
      <c r="B97" s="368">
        <v>-13</v>
      </c>
      <c r="C97" s="368">
        <v>-16</v>
      </c>
      <c r="D97" s="291">
        <f t="shared" ref="D97:D100" si="11">IF((B97-C97)/C97=0,"-",(B97-C97)/C97)</f>
        <v>-0.1875</v>
      </c>
      <c r="E97" s="13"/>
      <c r="F97" s="23"/>
      <c r="G97" s="23"/>
      <c r="H97" s="23"/>
      <c r="I97" s="32"/>
      <c r="J97" s="34"/>
      <c r="K97" s="30"/>
      <c r="L97" s="30"/>
      <c r="M97" s="34"/>
      <c r="N97" s="13"/>
      <c r="O97" s="13"/>
      <c r="P97" s="13"/>
      <c r="Q97" s="13"/>
      <c r="R97" s="13"/>
      <c r="S97" s="13"/>
      <c r="T97" s="13"/>
      <c r="U97" s="13"/>
      <c r="V97" s="60"/>
      <c r="W97" s="60"/>
      <c r="X97" s="60"/>
      <c r="Y97" s="117" t="s">
        <v>142</v>
      </c>
      <c r="Z97" s="103" t="s">
        <v>143</v>
      </c>
      <c r="AA97" s="60"/>
      <c r="AB97" s="60"/>
      <c r="AC97" s="60"/>
      <c r="AD97" s="59"/>
      <c r="AE97" s="59"/>
      <c r="AF97" s="59"/>
      <c r="AG97" s="59"/>
      <c r="AH97" s="59"/>
      <c r="AI97" s="59"/>
      <c r="AJ97" s="59"/>
      <c r="AK97" s="59"/>
      <c r="AL97" s="59"/>
    </row>
    <row r="98" spans="1:38" s="14" customFormat="1" ht="38.1" customHeight="1" thickBot="1">
      <c r="A98" s="166" t="s">
        <v>144</v>
      </c>
      <c r="B98" s="368">
        <v>232</v>
      </c>
      <c r="C98" s="368">
        <v>569</v>
      </c>
      <c r="D98" s="291">
        <f t="shared" si="11"/>
        <v>-0.59226713532513175</v>
      </c>
      <c r="E98" s="13"/>
      <c r="F98" s="23"/>
      <c r="G98" s="23"/>
      <c r="H98" s="23"/>
      <c r="I98" s="30"/>
      <c r="J98" s="34"/>
      <c r="K98" s="30"/>
      <c r="L98" s="30"/>
      <c r="M98" s="34"/>
      <c r="N98" s="13"/>
      <c r="O98" s="13"/>
      <c r="P98" s="13"/>
      <c r="Q98" s="13"/>
      <c r="R98" s="13"/>
      <c r="S98" s="13"/>
      <c r="T98" s="13"/>
      <c r="U98" s="13"/>
      <c r="V98" s="60"/>
      <c r="W98" s="60"/>
      <c r="X98" s="60"/>
      <c r="Y98" s="120" t="s">
        <v>144</v>
      </c>
      <c r="Z98" s="109" t="s">
        <v>145</v>
      </c>
      <c r="AA98" s="60"/>
      <c r="AB98" s="60"/>
      <c r="AC98" s="60"/>
      <c r="AD98" s="59"/>
      <c r="AE98" s="59"/>
      <c r="AF98" s="59"/>
      <c r="AG98" s="59"/>
      <c r="AH98" s="59"/>
      <c r="AI98" s="59"/>
      <c r="AJ98" s="59"/>
      <c r="AK98" s="59"/>
      <c r="AL98" s="59"/>
    </row>
    <row r="99" spans="1:38" s="14" customFormat="1" ht="32.85" customHeight="1" thickBot="1">
      <c r="A99" s="166" t="s">
        <v>146</v>
      </c>
      <c r="B99" s="368">
        <v>31</v>
      </c>
      <c r="C99" s="368">
        <v>158</v>
      </c>
      <c r="D99" s="291">
        <f t="shared" si="11"/>
        <v>-0.80379746835443033</v>
      </c>
      <c r="E99" s="13"/>
      <c r="F99" s="23"/>
      <c r="G99" s="23"/>
      <c r="H99" s="23"/>
      <c r="I99" s="32"/>
      <c r="J99" s="32"/>
      <c r="K99" s="32"/>
      <c r="L99" s="32"/>
      <c r="M99" s="31"/>
      <c r="N99" s="13"/>
      <c r="O99" s="13"/>
      <c r="P99" s="13"/>
      <c r="Q99" s="13"/>
      <c r="R99" s="13"/>
      <c r="S99" s="13"/>
      <c r="T99" s="13"/>
      <c r="U99" s="13"/>
      <c r="V99" s="60"/>
      <c r="W99" s="60"/>
      <c r="X99" s="60"/>
      <c r="Y99" s="120" t="s">
        <v>146</v>
      </c>
      <c r="Z99" s="109" t="s">
        <v>147</v>
      </c>
      <c r="AA99" s="60"/>
      <c r="AB99" s="60"/>
      <c r="AC99" s="60"/>
      <c r="AD99" s="59"/>
      <c r="AE99" s="59"/>
      <c r="AF99" s="59"/>
      <c r="AG99" s="59"/>
      <c r="AH99" s="59"/>
      <c r="AI99" s="59"/>
      <c r="AJ99" s="59"/>
      <c r="AK99" s="59"/>
      <c r="AL99" s="59"/>
    </row>
    <row r="100" spans="1:38" s="14" customFormat="1" ht="20.100000000000001" customHeight="1">
      <c r="A100" s="166" t="s">
        <v>22</v>
      </c>
      <c r="B100" s="368">
        <v>424</v>
      </c>
      <c r="C100" s="368">
        <v>-203</v>
      </c>
      <c r="D100" s="293">
        <f t="shared" si="11"/>
        <v>-3.0886699507389164</v>
      </c>
      <c r="E100" s="13"/>
      <c r="F100" s="23"/>
      <c r="G100" s="23"/>
      <c r="H100" s="23"/>
      <c r="I100" s="32"/>
      <c r="J100" s="32"/>
      <c r="K100" s="32"/>
      <c r="L100" s="32"/>
      <c r="M100" s="31"/>
      <c r="N100" s="13"/>
      <c r="O100" s="13"/>
      <c r="P100" s="13"/>
      <c r="Q100" s="13"/>
      <c r="R100" s="13"/>
      <c r="S100" s="13"/>
      <c r="T100" s="13"/>
      <c r="U100" s="13"/>
      <c r="V100" s="60"/>
      <c r="W100" s="60"/>
      <c r="X100" s="60"/>
      <c r="Y100" s="121" t="s">
        <v>22</v>
      </c>
      <c r="Z100" s="110" t="s">
        <v>22</v>
      </c>
      <c r="AA100" s="60"/>
      <c r="AB100" s="60"/>
      <c r="AC100" s="60"/>
      <c r="AD100" s="59"/>
      <c r="AE100" s="59"/>
      <c r="AF100" s="59"/>
      <c r="AG100" s="59"/>
      <c r="AH100" s="59"/>
      <c r="AI100" s="59"/>
      <c r="AJ100" s="59"/>
      <c r="AK100" s="59"/>
      <c r="AL100" s="59"/>
    </row>
    <row r="101" spans="1:38" s="14" customFormat="1" ht="20.100000000000001" customHeight="1">
      <c r="A101" s="166" t="s">
        <v>18</v>
      </c>
      <c r="B101" s="368">
        <v>635</v>
      </c>
      <c r="C101" s="368">
        <v>-10</v>
      </c>
      <c r="D101" s="291" t="s">
        <v>35</v>
      </c>
      <c r="E101" s="13"/>
      <c r="F101" s="23"/>
      <c r="G101" s="23"/>
      <c r="H101" s="23"/>
      <c r="I101" s="32"/>
      <c r="J101" s="32"/>
      <c r="K101" s="32"/>
      <c r="L101" s="32"/>
      <c r="M101" s="31"/>
      <c r="N101" s="13"/>
      <c r="O101" s="13"/>
      <c r="P101" s="13"/>
      <c r="Q101" s="13"/>
      <c r="R101" s="13"/>
      <c r="S101" s="13"/>
      <c r="T101" s="13"/>
      <c r="U101" s="13"/>
      <c r="V101" s="60"/>
      <c r="W101" s="60"/>
      <c r="X101" s="60"/>
      <c r="Y101" s="108" t="s">
        <v>18</v>
      </c>
      <c r="Z101" s="112" t="s">
        <v>18</v>
      </c>
      <c r="AA101" s="60"/>
      <c r="AB101" s="60"/>
      <c r="AC101" s="60"/>
      <c r="AD101" s="59"/>
      <c r="AE101" s="59"/>
      <c r="AF101" s="59"/>
      <c r="AG101" s="59"/>
      <c r="AH101" s="59"/>
      <c r="AI101" s="59"/>
      <c r="AJ101" s="59"/>
      <c r="AK101" s="59"/>
      <c r="AL101" s="59"/>
    </row>
    <row r="102" spans="1:38" s="14" customFormat="1" ht="20.100000000000001" customHeight="1">
      <c r="A102" s="167"/>
      <c r="B102" s="168"/>
      <c r="C102" s="168"/>
      <c r="D102" s="168"/>
      <c r="E102" s="13"/>
      <c r="F102" s="23"/>
      <c r="G102" s="23"/>
      <c r="H102" s="2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60"/>
      <c r="W102" s="60"/>
      <c r="X102" s="60"/>
      <c r="Y102" s="82"/>
      <c r="Z102" s="82"/>
      <c r="AA102" s="60"/>
      <c r="AB102" s="60"/>
      <c r="AC102" s="60"/>
      <c r="AD102" s="59"/>
      <c r="AE102" s="59"/>
      <c r="AF102" s="59"/>
      <c r="AG102" s="59"/>
      <c r="AH102" s="59"/>
      <c r="AI102" s="59"/>
      <c r="AJ102" s="59"/>
      <c r="AK102" s="59"/>
      <c r="AL102" s="59"/>
    </row>
    <row r="103" spans="1:38" s="9" customFormat="1" ht="20.100000000000001" customHeight="1" thickBot="1">
      <c r="A103" s="169" t="str">
        <f t="shared" ref="A103:A123" si="12">IF(B$1="SWITCH TO ENGLISH",Y103,Z103)</f>
        <v>Energetyka Odnawialna</v>
      </c>
      <c r="B103" s="170"/>
      <c r="C103" s="170"/>
      <c r="D103" s="170"/>
      <c r="E103" s="13"/>
      <c r="F103" s="23"/>
      <c r="G103" s="50"/>
      <c r="H103" s="49"/>
      <c r="I103" s="49"/>
      <c r="J103" s="49"/>
      <c r="K103" s="49"/>
      <c r="L103" s="49"/>
      <c r="M103" s="49"/>
      <c r="N103" s="13"/>
      <c r="O103" s="13"/>
      <c r="P103" s="13"/>
      <c r="Q103" s="13"/>
      <c r="R103" s="13"/>
      <c r="S103" s="13"/>
      <c r="T103" s="13"/>
      <c r="U103" s="13"/>
      <c r="V103" s="60"/>
      <c r="W103" s="61"/>
      <c r="X103" s="61"/>
      <c r="Y103" s="79" t="s">
        <v>155</v>
      </c>
      <c r="Z103" s="122" t="s">
        <v>156</v>
      </c>
      <c r="AA103" s="61"/>
      <c r="AB103" s="61"/>
      <c r="AC103" s="61"/>
      <c r="AD103" s="58"/>
      <c r="AE103" s="58"/>
      <c r="AF103" s="58"/>
      <c r="AG103" s="58"/>
      <c r="AH103" s="58"/>
      <c r="AI103" s="58"/>
      <c r="AJ103" s="58"/>
      <c r="AK103" s="58"/>
      <c r="AL103" s="58"/>
    </row>
    <row r="104" spans="1:38" s="14" customFormat="1" ht="20.100000000000001" customHeight="1" thickTop="1" thickBot="1">
      <c r="A104" s="207" t="str">
        <f t="shared" si="12"/>
        <v>[mln PLN]</v>
      </c>
      <c r="B104" s="208" t="str">
        <f>B60</f>
        <v>IV kw. 2023</v>
      </c>
      <c r="C104" s="208" t="str">
        <f>C60</f>
        <v>IV kw. 2022</v>
      </c>
      <c r="D104" s="208" t="str">
        <f>D60</f>
        <v>r/r</v>
      </c>
      <c r="E104" s="13"/>
      <c r="F104" s="23"/>
      <c r="G104" s="50"/>
      <c r="H104" s="49"/>
      <c r="I104" s="28"/>
      <c r="J104" s="28"/>
      <c r="K104" s="28"/>
      <c r="L104" s="28"/>
      <c r="M104" s="28"/>
      <c r="N104" s="13"/>
      <c r="O104" s="13"/>
      <c r="P104" s="13"/>
      <c r="Q104" s="13"/>
      <c r="R104" s="13"/>
      <c r="S104" s="13"/>
      <c r="T104" s="13"/>
      <c r="U104" s="13"/>
      <c r="V104" s="60"/>
      <c r="W104" s="60"/>
      <c r="X104" s="60"/>
      <c r="Y104" s="80" t="s">
        <v>110</v>
      </c>
      <c r="Z104" s="80" t="s">
        <v>111</v>
      </c>
      <c r="AA104" s="60"/>
      <c r="AB104" s="60"/>
      <c r="AC104" s="60"/>
      <c r="AD104" s="59"/>
      <c r="AE104" s="59"/>
      <c r="AF104" s="59"/>
      <c r="AG104" s="59"/>
      <c r="AH104" s="59"/>
      <c r="AI104" s="59"/>
      <c r="AJ104" s="59"/>
      <c r="AK104" s="59"/>
      <c r="AL104" s="59"/>
    </row>
    <row r="105" spans="1:38" s="14" customFormat="1" ht="20.100000000000001" customHeight="1" thickBot="1">
      <c r="A105" s="171" t="str">
        <f t="shared" si="12"/>
        <v>Przychody ze sprzedaży, w tym:</v>
      </c>
      <c r="B105" s="286">
        <v>712</v>
      </c>
      <c r="C105" s="286">
        <v>900</v>
      </c>
      <c r="D105" s="287">
        <f>IF((B105-C105)/C105=0,"-",(B105-C105)/C105)</f>
        <v>-0.2088888888888889</v>
      </c>
      <c r="E105" s="13"/>
      <c r="F105" s="23"/>
      <c r="G105" s="23"/>
      <c r="H105" s="23"/>
      <c r="I105" s="36"/>
      <c r="J105" s="38"/>
      <c r="K105" s="36"/>
      <c r="L105" s="36"/>
      <c r="M105" s="48"/>
      <c r="N105" s="13"/>
      <c r="O105" s="13"/>
      <c r="P105" s="13"/>
      <c r="Q105" s="13"/>
      <c r="R105" s="13"/>
      <c r="S105" s="13"/>
      <c r="T105" s="13"/>
      <c r="U105" s="13"/>
      <c r="V105" s="60"/>
      <c r="W105" s="60"/>
      <c r="X105" s="60"/>
      <c r="Y105" s="108" t="s">
        <v>112</v>
      </c>
      <c r="Z105" s="95" t="s">
        <v>113</v>
      </c>
      <c r="AA105" s="60"/>
      <c r="AB105" s="60"/>
      <c r="AC105" s="60"/>
      <c r="AD105" s="59"/>
      <c r="AE105" s="59"/>
      <c r="AF105" s="59"/>
      <c r="AG105" s="59"/>
      <c r="AH105" s="59"/>
      <c r="AI105" s="59"/>
      <c r="AJ105" s="59"/>
      <c r="AK105" s="59"/>
      <c r="AL105" s="59"/>
    </row>
    <row r="106" spans="1:38" s="14" customFormat="1" ht="20.100000000000001" customHeight="1" thickTop="1" thickBot="1">
      <c r="A106" s="172" t="str">
        <f t="shared" si="12"/>
        <v>Przychody ze sprzedaży energii elektrycznej</v>
      </c>
      <c r="B106" s="328">
        <v>587</v>
      </c>
      <c r="C106" s="328">
        <v>690</v>
      </c>
      <c r="D106" s="288">
        <f t="shared" ref="D106:D110" si="13">IF((B106-C106)/C106=0,"-",(B106-C106)/C106)</f>
        <v>-0.14927536231884059</v>
      </c>
      <c r="E106" s="13"/>
      <c r="F106" s="23"/>
      <c r="G106" s="23"/>
      <c r="H106" s="23"/>
      <c r="I106" s="32"/>
      <c r="J106" s="31"/>
      <c r="K106" s="32"/>
      <c r="L106" s="32"/>
      <c r="M106" s="31"/>
      <c r="N106" s="13"/>
      <c r="O106" s="13"/>
      <c r="P106" s="13"/>
      <c r="Q106" s="13"/>
      <c r="R106" s="13"/>
      <c r="S106" s="13"/>
      <c r="T106" s="13"/>
      <c r="U106" s="13"/>
      <c r="V106" s="60"/>
      <c r="W106" s="60"/>
      <c r="X106" s="60"/>
      <c r="Y106" s="104" t="s">
        <v>114</v>
      </c>
      <c r="Z106" s="97" t="s">
        <v>115</v>
      </c>
      <c r="AA106" s="60"/>
      <c r="AB106" s="60"/>
      <c r="AC106" s="60"/>
      <c r="AD106" s="59"/>
      <c r="AE106" s="59"/>
      <c r="AF106" s="59"/>
      <c r="AG106" s="59"/>
      <c r="AH106" s="59"/>
      <c r="AI106" s="59"/>
      <c r="AJ106" s="59"/>
      <c r="AK106" s="59"/>
      <c r="AL106" s="59"/>
    </row>
    <row r="107" spans="1:38" s="14" customFormat="1" ht="20.100000000000001" customHeight="1">
      <c r="A107" s="172" t="str">
        <f t="shared" si="12"/>
        <v>Przychody ze sprzedaży świadectw pochodzenia</v>
      </c>
      <c r="B107" s="329">
        <v>43</v>
      </c>
      <c r="C107" s="329">
        <v>84</v>
      </c>
      <c r="D107" s="288">
        <f t="shared" si="13"/>
        <v>-0.48809523809523808</v>
      </c>
      <c r="E107" s="13"/>
      <c r="F107" s="23"/>
      <c r="G107" s="23"/>
      <c r="H107" s="23"/>
      <c r="I107" s="32"/>
      <c r="J107" s="34"/>
      <c r="K107" s="32"/>
      <c r="L107" s="32"/>
      <c r="M107" s="31"/>
      <c r="N107" s="13"/>
      <c r="O107" s="13"/>
      <c r="P107" s="13"/>
      <c r="Q107" s="13"/>
      <c r="R107" s="13"/>
      <c r="S107" s="13"/>
      <c r="T107" s="13"/>
      <c r="U107" s="13"/>
      <c r="V107" s="60"/>
      <c r="W107" s="60"/>
      <c r="X107" s="60"/>
      <c r="Y107" s="104" t="s">
        <v>120</v>
      </c>
      <c r="Z107" s="123" t="s">
        <v>121</v>
      </c>
      <c r="AA107" s="60"/>
      <c r="AB107" s="60"/>
      <c r="AC107" s="60"/>
      <c r="AD107" s="59"/>
      <c r="AE107" s="59"/>
      <c r="AF107" s="59"/>
      <c r="AG107" s="59"/>
      <c r="AH107" s="59"/>
      <c r="AI107" s="59"/>
      <c r="AJ107" s="59"/>
      <c r="AK107" s="59"/>
      <c r="AL107" s="59"/>
    </row>
    <row r="108" spans="1:38" s="14" customFormat="1" ht="20.100000000000001" customHeight="1">
      <c r="A108" s="172" t="str">
        <f t="shared" si="12"/>
        <v>Przychody ze sprzedaży RUS</v>
      </c>
      <c r="B108" s="328">
        <v>3</v>
      </c>
      <c r="C108" s="328">
        <v>5</v>
      </c>
      <c r="D108" s="288">
        <f t="shared" si="13"/>
        <v>-0.4</v>
      </c>
      <c r="E108" s="13"/>
      <c r="F108" s="23"/>
      <c r="G108" s="23"/>
      <c r="H108" s="23"/>
      <c r="I108" s="32"/>
      <c r="J108" s="34"/>
      <c r="K108" s="32"/>
      <c r="L108" s="32"/>
      <c r="M108" s="31"/>
      <c r="N108" s="13"/>
      <c r="O108" s="13"/>
      <c r="P108" s="13"/>
      <c r="Q108" s="13"/>
      <c r="R108" s="13"/>
      <c r="S108" s="13"/>
      <c r="T108" s="13"/>
      <c r="U108" s="13"/>
      <c r="V108" s="60"/>
      <c r="W108" s="60"/>
      <c r="X108" s="60"/>
      <c r="Y108" s="104" t="s">
        <v>118</v>
      </c>
      <c r="Z108" s="126" t="s">
        <v>119</v>
      </c>
      <c r="AA108" s="60"/>
      <c r="AB108" s="60"/>
      <c r="AC108" s="60"/>
      <c r="AD108" s="59"/>
      <c r="AE108" s="59"/>
      <c r="AF108" s="59"/>
      <c r="AG108" s="59"/>
      <c r="AH108" s="59"/>
      <c r="AI108" s="59"/>
      <c r="AJ108" s="59"/>
      <c r="AK108" s="59"/>
      <c r="AL108" s="59"/>
    </row>
    <row r="109" spans="1:38" s="14" customFormat="1" ht="20.100000000000001" customHeight="1">
      <c r="A109" s="172" t="str">
        <f t="shared" si="12"/>
        <v>Przychody z Rynku Mocy*</v>
      </c>
      <c r="B109" s="328">
        <v>67</v>
      </c>
      <c r="C109" s="328">
        <v>66</v>
      </c>
      <c r="D109" s="288">
        <f t="shared" si="13"/>
        <v>1.5151515151515152E-2</v>
      </c>
      <c r="E109" s="13"/>
      <c r="F109" s="23"/>
      <c r="G109" s="23"/>
      <c r="H109" s="23"/>
      <c r="I109" s="32"/>
      <c r="J109" s="34"/>
      <c r="K109" s="32"/>
      <c r="L109" s="32"/>
      <c r="M109" s="31"/>
      <c r="N109" s="13"/>
      <c r="O109" s="13"/>
      <c r="P109" s="13"/>
      <c r="Q109" s="13"/>
      <c r="R109" s="13"/>
      <c r="S109" s="13"/>
      <c r="T109" s="13"/>
      <c r="U109" s="13"/>
      <c r="V109" s="60"/>
      <c r="W109" s="60"/>
      <c r="X109" s="60"/>
      <c r="Y109" s="104" t="s">
        <v>153</v>
      </c>
      <c r="Z109" s="126" t="s">
        <v>154</v>
      </c>
      <c r="AA109" s="60"/>
      <c r="AB109" s="60"/>
      <c r="AC109" s="60"/>
      <c r="AD109" s="59"/>
      <c r="AE109" s="59"/>
      <c r="AF109" s="59"/>
      <c r="AG109" s="59"/>
      <c r="AH109" s="59"/>
      <c r="AI109" s="59"/>
      <c r="AJ109" s="59"/>
      <c r="AK109" s="59"/>
      <c r="AL109" s="59"/>
    </row>
    <row r="110" spans="1:38" s="14" customFormat="1" ht="20.100000000000001" customHeight="1" thickBot="1">
      <c r="A110" s="172" t="str">
        <f t="shared" si="12"/>
        <v>Pozostałe przychody z podstawowej działalności</v>
      </c>
      <c r="B110" s="328">
        <v>12</v>
      </c>
      <c r="C110" s="328">
        <v>55</v>
      </c>
      <c r="D110" s="288">
        <f t="shared" si="13"/>
        <v>-0.78181818181818186</v>
      </c>
      <c r="E110" s="13"/>
      <c r="F110" s="23"/>
      <c r="G110" s="23"/>
      <c r="H110" s="23"/>
      <c r="I110" s="32"/>
      <c r="J110" s="34"/>
      <c r="K110" s="32"/>
      <c r="L110" s="32"/>
      <c r="M110" s="34"/>
      <c r="N110" s="13"/>
      <c r="O110" s="13"/>
      <c r="P110" s="13"/>
      <c r="Q110" s="13"/>
      <c r="R110" s="13"/>
      <c r="S110" s="13"/>
      <c r="T110" s="13"/>
      <c r="U110" s="13"/>
      <c r="V110" s="60"/>
      <c r="W110" s="60"/>
      <c r="X110" s="60"/>
      <c r="Y110" s="106" t="s">
        <v>157</v>
      </c>
      <c r="Z110" s="124" t="s">
        <v>158</v>
      </c>
      <c r="AA110" s="60"/>
      <c r="AB110" s="60"/>
      <c r="AC110" s="60"/>
      <c r="AD110" s="59"/>
      <c r="AE110" s="59"/>
      <c r="AF110" s="59"/>
      <c r="AG110" s="59"/>
      <c r="AH110" s="59"/>
      <c r="AI110" s="59"/>
      <c r="AJ110" s="59"/>
      <c r="AK110" s="59"/>
      <c r="AL110" s="59"/>
    </row>
    <row r="111" spans="1:38" s="14" customFormat="1" ht="20.100000000000001" customHeight="1">
      <c r="A111" s="173" t="str">
        <f t="shared" si="12"/>
        <v>Koszty rodzajowe, w tym:</v>
      </c>
      <c r="B111" s="286">
        <v>508</v>
      </c>
      <c r="C111" s="286">
        <v>603</v>
      </c>
      <c r="D111" s="284">
        <f>IF((B111-C111)/C111=0,"-",(B111-C111)/C111)</f>
        <v>-0.15754560530679934</v>
      </c>
      <c r="E111" s="13"/>
      <c r="F111" s="23"/>
      <c r="G111" s="23"/>
      <c r="H111" s="23"/>
      <c r="I111" s="36"/>
      <c r="J111" s="38"/>
      <c r="K111" s="36"/>
      <c r="L111" s="36"/>
      <c r="M111" s="38"/>
      <c r="N111" s="13"/>
      <c r="O111" s="13"/>
      <c r="P111" s="13"/>
      <c r="Q111" s="13"/>
      <c r="R111" s="13"/>
      <c r="S111" s="13"/>
      <c r="T111" s="13"/>
      <c r="U111" s="13"/>
      <c r="V111" s="60"/>
      <c r="W111" s="60"/>
      <c r="X111" s="60"/>
      <c r="Y111" s="107" t="s">
        <v>126</v>
      </c>
      <c r="Z111" s="125" t="s">
        <v>127</v>
      </c>
      <c r="AA111" s="60"/>
      <c r="AB111" s="60"/>
      <c r="AC111" s="60"/>
      <c r="AD111" s="59"/>
      <c r="AE111" s="59"/>
      <c r="AF111" s="59"/>
      <c r="AG111" s="59"/>
      <c r="AH111" s="59"/>
      <c r="AI111" s="59"/>
      <c r="AJ111" s="59"/>
      <c r="AK111" s="59"/>
      <c r="AL111" s="59"/>
    </row>
    <row r="112" spans="1:38" s="14" customFormat="1" ht="20.100000000000001" customHeight="1">
      <c r="A112" s="174" t="str">
        <f t="shared" si="12"/>
        <v>Amortyzacja</v>
      </c>
      <c r="B112" s="328">
        <v>90</v>
      </c>
      <c r="C112" s="328">
        <v>88</v>
      </c>
      <c r="D112" s="285">
        <f t="shared" ref="D112:D118" si="14">IF((B112-C112)/C112=0,"-",(B112-C112)/C112)</f>
        <v>2.2727272727272728E-2</v>
      </c>
      <c r="E112" s="13"/>
      <c r="F112" s="23"/>
      <c r="G112" s="23"/>
      <c r="H112" s="23"/>
      <c r="I112" s="32"/>
      <c r="J112" s="34"/>
      <c r="K112" s="32"/>
      <c r="L112" s="32"/>
      <c r="M112" s="34"/>
      <c r="N112" s="13"/>
      <c r="O112" s="13"/>
      <c r="P112" s="13"/>
      <c r="Q112" s="13"/>
      <c r="R112" s="13"/>
      <c r="S112" s="13"/>
      <c r="T112" s="13"/>
      <c r="U112" s="13"/>
      <c r="V112" s="60"/>
      <c r="W112" s="60"/>
      <c r="X112" s="60"/>
      <c r="Y112" s="104" t="s">
        <v>128</v>
      </c>
      <c r="Z112" s="126" t="s">
        <v>129</v>
      </c>
      <c r="AA112" s="60"/>
      <c r="AB112" s="60"/>
      <c r="AC112" s="60"/>
      <c r="AD112" s="59"/>
      <c r="AE112" s="59"/>
      <c r="AF112" s="59"/>
      <c r="AG112" s="59"/>
      <c r="AH112" s="59"/>
      <c r="AI112" s="59"/>
      <c r="AJ112" s="59"/>
      <c r="AK112" s="59"/>
      <c r="AL112" s="59"/>
    </row>
    <row r="113" spans="1:38" s="14" customFormat="1" ht="20.100000000000001" customHeight="1">
      <c r="A113" s="174" t="str">
        <f t="shared" si="12"/>
        <v>Zużycie materiałów</v>
      </c>
      <c r="B113" s="328">
        <v>5</v>
      </c>
      <c r="C113" s="328">
        <v>6</v>
      </c>
      <c r="D113" s="285">
        <f t="shared" si="14"/>
        <v>-0.16666666666666666</v>
      </c>
      <c r="E113" s="13"/>
      <c r="F113" s="23"/>
      <c r="G113" s="23"/>
      <c r="H113" s="23"/>
      <c r="I113" s="32"/>
      <c r="J113" s="34"/>
      <c r="K113" s="32"/>
      <c r="L113" s="32"/>
      <c r="M113" s="34"/>
      <c r="N113" s="13"/>
      <c r="O113" s="13"/>
      <c r="P113" s="13"/>
      <c r="Q113" s="13"/>
      <c r="R113" s="13"/>
      <c r="S113" s="13"/>
      <c r="T113" s="13"/>
      <c r="U113" s="13"/>
      <c r="V113" s="60"/>
      <c r="W113" s="60"/>
      <c r="X113" s="60"/>
      <c r="Y113" s="104" t="s">
        <v>130</v>
      </c>
      <c r="Z113" s="126" t="s">
        <v>131</v>
      </c>
      <c r="AA113" s="60"/>
      <c r="AB113" s="60"/>
      <c r="AC113" s="60"/>
      <c r="AD113" s="59"/>
      <c r="AE113" s="59"/>
      <c r="AF113" s="59"/>
      <c r="AG113" s="59"/>
      <c r="AH113" s="59"/>
      <c r="AI113" s="59"/>
      <c r="AJ113" s="59"/>
      <c r="AK113" s="59"/>
      <c r="AL113" s="59"/>
    </row>
    <row r="114" spans="1:38" s="14" customFormat="1" ht="20.100000000000001" customHeight="1">
      <c r="A114" s="174" t="str">
        <f t="shared" si="12"/>
        <v>Zużycie energii</v>
      </c>
      <c r="B114" s="328">
        <v>215</v>
      </c>
      <c r="C114" s="328">
        <v>316</v>
      </c>
      <c r="D114" s="285">
        <f t="shared" si="14"/>
        <v>-0.31962025316455694</v>
      </c>
      <c r="E114" s="13"/>
      <c r="F114" s="23"/>
      <c r="G114" s="23"/>
      <c r="H114" s="23"/>
      <c r="I114" s="32"/>
      <c r="J114" s="34"/>
      <c r="K114" s="32"/>
      <c r="L114" s="32"/>
      <c r="M114" s="34"/>
      <c r="N114" s="13"/>
      <c r="O114" s="13"/>
      <c r="P114" s="13"/>
      <c r="Q114" s="13"/>
      <c r="R114" s="13"/>
      <c r="S114" s="13"/>
      <c r="T114" s="13"/>
      <c r="U114" s="13"/>
      <c r="V114" s="60"/>
      <c r="W114" s="60"/>
      <c r="X114" s="60"/>
      <c r="Y114" s="104" t="s">
        <v>132</v>
      </c>
      <c r="Z114" s="126" t="s">
        <v>133</v>
      </c>
      <c r="AA114" s="60"/>
      <c r="AB114" s="60"/>
      <c r="AC114" s="60"/>
      <c r="AD114" s="59"/>
      <c r="AE114" s="59"/>
      <c r="AF114" s="59"/>
      <c r="AG114" s="59"/>
      <c r="AH114" s="59"/>
      <c r="AI114" s="59"/>
      <c r="AJ114" s="59"/>
      <c r="AK114" s="59"/>
      <c r="AL114" s="59"/>
    </row>
    <row r="115" spans="1:38" s="14" customFormat="1" ht="20.100000000000001" customHeight="1">
      <c r="A115" s="174" t="str">
        <f t="shared" si="12"/>
        <v>Usługi obce</v>
      </c>
      <c r="B115" s="328">
        <v>74</v>
      </c>
      <c r="C115" s="328">
        <v>66</v>
      </c>
      <c r="D115" s="285">
        <f t="shared" si="14"/>
        <v>0.12121212121212122</v>
      </c>
      <c r="E115" s="13"/>
      <c r="F115" s="23"/>
      <c r="G115" s="23"/>
      <c r="H115" s="23"/>
      <c r="I115" s="32"/>
      <c r="J115" s="31"/>
      <c r="K115" s="32"/>
      <c r="L115" s="32"/>
      <c r="M115" s="31"/>
      <c r="N115" s="13"/>
      <c r="O115" s="13"/>
      <c r="P115" s="13"/>
      <c r="Q115" s="13"/>
      <c r="R115" s="13"/>
      <c r="S115" s="13"/>
      <c r="T115" s="13"/>
      <c r="U115" s="13"/>
      <c r="V115" s="60"/>
      <c r="W115" s="60"/>
      <c r="X115" s="60"/>
      <c r="Y115" s="104" t="s">
        <v>134</v>
      </c>
      <c r="Z115" s="126" t="s">
        <v>135</v>
      </c>
      <c r="AA115" s="60"/>
      <c r="AB115" s="60"/>
      <c r="AC115" s="60"/>
      <c r="AD115" s="59"/>
      <c r="AE115" s="59"/>
      <c r="AF115" s="59"/>
      <c r="AG115" s="59"/>
      <c r="AH115" s="59"/>
      <c r="AI115" s="59"/>
      <c r="AJ115" s="59"/>
      <c r="AK115" s="59"/>
      <c r="AL115" s="59"/>
    </row>
    <row r="116" spans="1:38" s="14" customFormat="1" ht="20.100000000000001" customHeight="1">
      <c r="A116" s="175" t="str">
        <f t="shared" si="12"/>
        <v>Podatki i opłaty</v>
      </c>
      <c r="B116" s="328">
        <v>53</v>
      </c>
      <c r="C116" s="328">
        <v>68</v>
      </c>
      <c r="D116" s="285">
        <f t="shared" si="14"/>
        <v>-0.22058823529411764</v>
      </c>
      <c r="E116" s="13"/>
      <c r="F116" s="23"/>
      <c r="G116" s="23"/>
      <c r="H116" s="23"/>
      <c r="I116" s="32"/>
      <c r="J116" s="34"/>
      <c r="K116" s="32"/>
      <c r="L116" s="32"/>
      <c r="M116" s="34"/>
      <c r="N116" s="13"/>
      <c r="O116" s="13"/>
      <c r="P116" s="13"/>
      <c r="Q116" s="13"/>
      <c r="R116" s="13"/>
      <c r="S116" s="13"/>
      <c r="T116" s="13"/>
      <c r="U116" s="13"/>
      <c r="V116" s="60"/>
      <c r="W116" s="60"/>
      <c r="X116" s="60"/>
      <c r="Y116" s="104" t="s">
        <v>136</v>
      </c>
      <c r="Z116" s="126" t="s">
        <v>137</v>
      </c>
      <c r="AA116" s="60"/>
      <c r="AB116" s="60"/>
      <c r="AC116" s="60"/>
      <c r="AD116" s="59"/>
      <c r="AE116" s="59"/>
      <c r="AF116" s="59"/>
      <c r="AG116" s="59"/>
      <c r="AH116" s="59"/>
      <c r="AI116" s="59"/>
      <c r="AJ116" s="59"/>
      <c r="AK116" s="59"/>
      <c r="AL116" s="59"/>
    </row>
    <row r="117" spans="1:38" s="14" customFormat="1" ht="20.100000000000001" customHeight="1">
      <c r="A117" s="175" t="str">
        <f t="shared" si="12"/>
        <v>Koszty osobowe</v>
      </c>
      <c r="B117" s="328">
        <v>63</v>
      </c>
      <c r="C117" s="328">
        <v>51</v>
      </c>
      <c r="D117" s="285">
        <f t="shared" si="14"/>
        <v>0.23529411764705882</v>
      </c>
      <c r="E117" s="13"/>
      <c r="F117" s="23"/>
      <c r="G117" s="23"/>
      <c r="H117" s="23"/>
      <c r="I117" s="32"/>
      <c r="J117" s="34"/>
      <c r="K117" s="32"/>
      <c r="L117" s="32"/>
      <c r="M117" s="34"/>
      <c r="N117" s="13"/>
      <c r="O117" s="13"/>
      <c r="P117" s="13"/>
      <c r="Q117" s="13"/>
      <c r="R117" s="13"/>
      <c r="S117" s="13"/>
      <c r="T117" s="13"/>
      <c r="U117" s="13"/>
      <c r="V117" s="60"/>
      <c r="W117" s="60"/>
      <c r="X117" s="60"/>
      <c r="Y117" s="104" t="s">
        <v>138</v>
      </c>
      <c r="Z117" s="126" t="s">
        <v>139</v>
      </c>
      <c r="AA117" s="60"/>
      <c r="AB117" s="60"/>
      <c r="AC117" s="60"/>
      <c r="AD117" s="59"/>
      <c r="AE117" s="59"/>
      <c r="AF117" s="59"/>
      <c r="AG117" s="59"/>
      <c r="AH117" s="59"/>
      <c r="AI117" s="59"/>
      <c r="AJ117" s="59"/>
      <c r="AK117" s="59"/>
      <c r="AL117" s="59"/>
    </row>
    <row r="118" spans="1:38" s="14" customFormat="1" ht="20.100000000000001" customHeight="1" thickBot="1">
      <c r="A118" s="175" t="str">
        <f t="shared" si="12"/>
        <v>Pozostałe koszty</v>
      </c>
      <c r="B118" s="328">
        <v>8</v>
      </c>
      <c r="C118" s="328">
        <v>8</v>
      </c>
      <c r="D118" s="285" t="str">
        <f t="shared" si="14"/>
        <v>-</v>
      </c>
      <c r="E118" s="13"/>
      <c r="F118" s="23"/>
      <c r="G118" s="23"/>
      <c r="H118" s="23"/>
      <c r="I118" s="32"/>
      <c r="J118" s="33"/>
      <c r="K118" s="32"/>
      <c r="L118" s="32"/>
      <c r="M118" s="33"/>
      <c r="N118" s="13"/>
      <c r="O118" s="13"/>
      <c r="P118" s="13"/>
      <c r="Q118" s="13"/>
      <c r="R118" s="13"/>
      <c r="S118" s="13"/>
      <c r="T118" s="13"/>
      <c r="U118" s="13"/>
      <c r="V118" s="60"/>
      <c r="W118" s="60"/>
      <c r="X118" s="60"/>
      <c r="Y118" s="106" t="s">
        <v>140</v>
      </c>
      <c r="Z118" s="124" t="s">
        <v>141</v>
      </c>
      <c r="AA118" s="60"/>
      <c r="AB118" s="60"/>
      <c r="AC118" s="60"/>
      <c r="AD118" s="59"/>
      <c r="AE118" s="59"/>
      <c r="AF118" s="59"/>
      <c r="AG118" s="59"/>
      <c r="AH118" s="59"/>
      <c r="AI118" s="59"/>
      <c r="AJ118" s="59"/>
      <c r="AK118" s="59"/>
      <c r="AL118" s="59"/>
    </row>
    <row r="119" spans="1:38" s="14" customFormat="1" ht="20.100000000000001" customHeight="1">
      <c r="A119" s="176" t="str">
        <f t="shared" si="12"/>
        <v>Koszty aktywowane</v>
      </c>
      <c r="B119" s="286">
        <v>-11</v>
      </c>
      <c r="C119" s="286">
        <v>-7</v>
      </c>
      <c r="D119" s="287">
        <f>IF((B119-C119)/C119=0,"-",(B119-C119)/C119)</f>
        <v>0.5714285714285714</v>
      </c>
      <c r="E119" s="13"/>
      <c r="F119" s="23"/>
      <c r="G119" s="23"/>
      <c r="H119" s="23"/>
      <c r="I119" s="32"/>
      <c r="J119" s="34"/>
      <c r="K119" s="32"/>
      <c r="L119" s="32"/>
      <c r="M119" s="34"/>
      <c r="N119" s="13"/>
      <c r="O119" s="13"/>
      <c r="P119" s="13"/>
      <c r="Q119" s="13"/>
      <c r="R119" s="13"/>
      <c r="S119" s="13"/>
      <c r="T119" s="13"/>
      <c r="U119" s="13"/>
      <c r="V119" s="60"/>
      <c r="W119" s="60"/>
      <c r="X119" s="60"/>
      <c r="Y119" s="107" t="s">
        <v>142</v>
      </c>
      <c r="Z119" s="125" t="s">
        <v>143</v>
      </c>
      <c r="AA119" s="60"/>
      <c r="AB119" s="60"/>
      <c r="AC119" s="60"/>
      <c r="AD119" s="59"/>
      <c r="AE119" s="59"/>
      <c r="AF119" s="59"/>
      <c r="AG119" s="59"/>
      <c r="AH119" s="59"/>
      <c r="AI119" s="59"/>
      <c r="AJ119" s="59"/>
      <c r="AK119" s="59"/>
      <c r="AL119" s="59"/>
    </row>
    <row r="120" spans="1:38" s="14" customFormat="1" ht="20.100000000000001" customHeight="1">
      <c r="A120" s="176" t="str">
        <f t="shared" si="12"/>
        <v>Wartość sprzedanych towarów i materiałów</v>
      </c>
      <c r="B120" s="286">
        <v>25</v>
      </c>
      <c r="C120" s="286">
        <v>1</v>
      </c>
      <c r="D120" s="289" t="s">
        <v>35</v>
      </c>
      <c r="E120" s="13"/>
      <c r="F120" s="23"/>
      <c r="G120" s="23"/>
      <c r="H120" s="23"/>
      <c r="I120" s="32"/>
      <c r="J120" s="34"/>
      <c r="K120" s="32"/>
      <c r="L120" s="32"/>
      <c r="M120" s="34"/>
      <c r="N120" s="13"/>
      <c r="O120" s="13"/>
      <c r="P120" s="13"/>
      <c r="Q120" s="13"/>
      <c r="R120" s="13"/>
      <c r="S120" s="13"/>
      <c r="T120" s="13"/>
      <c r="U120" s="13"/>
      <c r="V120" s="60"/>
      <c r="W120" s="60"/>
      <c r="X120" s="60"/>
      <c r="Y120" s="108" t="s">
        <v>144</v>
      </c>
      <c r="Z120" s="112" t="s">
        <v>145</v>
      </c>
      <c r="AA120" s="60"/>
      <c r="AB120" s="60"/>
      <c r="AC120" s="60"/>
      <c r="AD120" s="59"/>
      <c r="AE120" s="59"/>
      <c r="AF120" s="59"/>
      <c r="AG120" s="59"/>
      <c r="AH120" s="59"/>
      <c r="AI120" s="59"/>
      <c r="AJ120" s="59"/>
      <c r="AK120" s="59"/>
      <c r="AL120" s="59"/>
    </row>
    <row r="121" spans="1:38" s="14" customFormat="1" ht="20.100000000000001" customHeight="1">
      <c r="A121" s="177" t="str">
        <f t="shared" si="12"/>
        <v>Wynik na pozostałej działalności operacyjnej</v>
      </c>
      <c r="B121" s="286">
        <v>-12</v>
      </c>
      <c r="C121" s="286">
        <v>2</v>
      </c>
      <c r="D121" s="287">
        <f>IF((B121-C121)/C121=0,"-",1-((B121-C121)/C121))</f>
        <v>8</v>
      </c>
      <c r="E121" s="13"/>
      <c r="F121" s="23"/>
      <c r="G121" s="23"/>
      <c r="H121" s="23"/>
      <c r="I121" s="32"/>
      <c r="J121" s="34"/>
      <c r="K121" s="32"/>
      <c r="L121" s="32"/>
      <c r="M121" s="31"/>
      <c r="N121" s="13"/>
      <c r="O121" s="13"/>
      <c r="P121" s="13"/>
      <c r="Q121" s="13"/>
      <c r="R121" s="13"/>
      <c r="S121" s="13"/>
      <c r="T121" s="13"/>
      <c r="U121" s="13"/>
      <c r="V121" s="60"/>
      <c r="W121" s="60"/>
      <c r="X121" s="60"/>
      <c r="Y121" s="108" t="s">
        <v>146</v>
      </c>
      <c r="Z121" s="112" t="s">
        <v>147</v>
      </c>
      <c r="AA121" s="60"/>
      <c r="AB121" s="60"/>
      <c r="AC121" s="60"/>
      <c r="AD121" s="59"/>
      <c r="AE121" s="59"/>
      <c r="AF121" s="59"/>
      <c r="AG121" s="59"/>
      <c r="AH121" s="59"/>
      <c r="AI121" s="59"/>
      <c r="AJ121" s="59"/>
      <c r="AK121" s="59"/>
      <c r="AL121" s="59"/>
    </row>
    <row r="122" spans="1:38" s="14" customFormat="1" ht="20.100000000000001" customHeight="1">
      <c r="A122" s="177" t="str">
        <f t="shared" si="12"/>
        <v>EBIT</v>
      </c>
      <c r="B122" s="286">
        <v>178</v>
      </c>
      <c r="C122" s="286">
        <v>305</v>
      </c>
      <c r="D122" s="287">
        <f t="shared" ref="D122:D123" si="15">IF((B122-C122)/C122=0,"-",(B122-C122)/C122)</f>
        <v>-0.4163934426229508</v>
      </c>
      <c r="E122" s="13"/>
      <c r="F122" s="23"/>
      <c r="G122" s="23"/>
      <c r="H122" s="23"/>
      <c r="I122" s="32"/>
      <c r="J122" s="34"/>
      <c r="K122" s="32"/>
      <c r="L122" s="32"/>
      <c r="M122" s="31"/>
      <c r="N122" s="13"/>
      <c r="O122" s="13"/>
      <c r="P122" s="13"/>
      <c r="Q122" s="13"/>
      <c r="R122" s="13"/>
      <c r="S122" s="13"/>
      <c r="T122" s="13"/>
      <c r="U122" s="13"/>
      <c r="V122" s="60"/>
      <c r="W122" s="60"/>
      <c r="X122" s="60"/>
      <c r="Y122" s="108" t="s">
        <v>22</v>
      </c>
      <c r="Z122" s="112" t="s">
        <v>22</v>
      </c>
      <c r="AA122" s="60"/>
      <c r="AB122" s="60"/>
      <c r="AC122" s="60"/>
      <c r="AD122" s="59"/>
      <c r="AE122" s="59"/>
      <c r="AF122" s="59"/>
      <c r="AG122" s="59"/>
      <c r="AH122" s="59"/>
      <c r="AI122" s="59"/>
      <c r="AJ122" s="59"/>
      <c r="AK122" s="59"/>
      <c r="AL122" s="59"/>
    </row>
    <row r="123" spans="1:38" s="14" customFormat="1" ht="20.100000000000001" customHeight="1">
      <c r="A123" s="177" t="str">
        <f t="shared" si="12"/>
        <v>EBITDA</v>
      </c>
      <c r="B123" s="286">
        <v>268</v>
      </c>
      <c r="C123" s="286">
        <v>393</v>
      </c>
      <c r="D123" s="287">
        <f t="shared" si="15"/>
        <v>-0.31806615776081426</v>
      </c>
      <c r="E123" s="13"/>
      <c r="F123" s="23"/>
      <c r="G123" s="23"/>
      <c r="H123" s="2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60"/>
      <c r="W123" s="60"/>
      <c r="X123" s="60"/>
      <c r="Y123" s="108" t="s">
        <v>18</v>
      </c>
      <c r="Z123" s="112" t="s">
        <v>18</v>
      </c>
      <c r="AA123" s="60"/>
      <c r="AB123" s="60"/>
      <c r="AC123" s="60"/>
      <c r="AD123" s="59"/>
      <c r="AE123" s="59"/>
      <c r="AF123" s="59"/>
      <c r="AG123" s="59"/>
      <c r="AH123" s="59"/>
      <c r="AI123" s="59"/>
      <c r="AJ123" s="59"/>
      <c r="AK123" s="59"/>
      <c r="AL123" s="59"/>
    </row>
    <row r="124" spans="1:38" s="14" customFormat="1" ht="20.100000000000001" customHeight="1">
      <c r="A124" s="172"/>
      <c r="B124" s="178"/>
      <c r="C124" s="178"/>
      <c r="D124" s="179"/>
      <c r="E124" s="13"/>
      <c r="F124" s="23"/>
      <c r="G124" s="50"/>
      <c r="H124" s="49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60"/>
      <c r="W124" s="60"/>
      <c r="X124" s="60"/>
      <c r="Y124" s="82"/>
      <c r="Z124" s="82"/>
      <c r="AA124" s="60"/>
      <c r="AB124" s="60"/>
      <c r="AC124" s="60"/>
      <c r="AD124" s="59"/>
      <c r="AE124" s="59"/>
      <c r="AF124" s="59"/>
      <c r="AG124" s="59"/>
      <c r="AH124" s="59"/>
      <c r="AI124" s="59"/>
      <c r="AJ124" s="59"/>
      <c r="AK124" s="59"/>
      <c r="AL124" s="59"/>
    </row>
    <row r="125" spans="1:38" s="9" customFormat="1" ht="20.100000000000001" customHeight="1" thickBot="1">
      <c r="A125" s="169" t="str">
        <f t="shared" ref="A125:A141" si="16">IF(B$1="SWITCH TO ENGLISH",Y125,Z125)</f>
        <v>Dystrybucja</v>
      </c>
      <c r="B125" s="170"/>
      <c r="C125" s="170"/>
      <c r="D125" s="170"/>
      <c r="E125" s="13"/>
      <c r="F125" s="23"/>
      <c r="G125" s="50"/>
      <c r="H125" s="49"/>
      <c r="I125" s="49"/>
      <c r="J125" s="51"/>
      <c r="K125" s="51"/>
      <c r="L125" s="51"/>
      <c r="M125" s="51"/>
      <c r="N125" s="13"/>
      <c r="O125" s="13"/>
      <c r="P125" s="13"/>
      <c r="Q125" s="13"/>
      <c r="R125" s="13"/>
      <c r="S125" s="13"/>
      <c r="T125" s="13"/>
      <c r="U125" s="13"/>
      <c r="V125" s="60"/>
      <c r="W125" s="61"/>
      <c r="X125" s="61"/>
      <c r="Y125" s="79" t="s">
        <v>159</v>
      </c>
      <c r="Z125" s="79" t="s">
        <v>82</v>
      </c>
      <c r="AA125" s="61"/>
      <c r="AB125" s="61"/>
      <c r="AC125" s="61"/>
      <c r="AD125" s="58"/>
      <c r="AE125" s="58"/>
      <c r="AF125" s="58"/>
      <c r="AG125" s="58"/>
      <c r="AH125" s="58"/>
      <c r="AI125" s="58"/>
      <c r="AJ125" s="58"/>
      <c r="AK125" s="58"/>
      <c r="AL125" s="58"/>
    </row>
    <row r="126" spans="1:38" s="14" customFormat="1" ht="20.100000000000001" customHeight="1" thickTop="1" thickBot="1">
      <c r="A126" s="207" t="str">
        <f t="shared" si="16"/>
        <v>[mln PLN]</v>
      </c>
      <c r="B126" s="208" t="str">
        <f>B104</f>
        <v>IV kw. 2023</v>
      </c>
      <c r="C126" s="208" t="str">
        <f t="shared" ref="C126:D126" si="17">C104</f>
        <v>IV kw. 2022</v>
      </c>
      <c r="D126" s="208" t="str">
        <f t="shared" si="17"/>
        <v>r/r</v>
      </c>
      <c r="E126" s="13"/>
      <c r="F126" s="23"/>
      <c r="G126" s="27"/>
      <c r="H126" s="28"/>
      <c r="I126" s="28"/>
      <c r="J126" s="28"/>
      <c r="K126" s="28"/>
      <c r="L126" s="28"/>
      <c r="M126" s="28"/>
      <c r="N126" s="13"/>
      <c r="O126" s="13"/>
      <c r="P126" s="13"/>
      <c r="Q126" s="13"/>
      <c r="R126" s="13"/>
      <c r="S126" s="13"/>
      <c r="T126" s="13"/>
      <c r="U126" s="13"/>
      <c r="V126" s="60"/>
      <c r="W126" s="60"/>
      <c r="X126" s="60"/>
      <c r="Y126" s="80" t="s">
        <v>110</v>
      </c>
      <c r="Z126" s="80" t="s">
        <v>111</v>
      </c>
      <c r="AA126" s="60"/>
      <c r="AB126" s="60"/>
      <c r="AC126" s="60"/>
      <c r="AD126" s="59"/>
      <c r="AE126" s="59"/>
      <c r="AF126" s="59"/>
      <c r="AG126" s="59"/>
      <c r="AH126" s="59"/>
      <c r="AI126" s="59"/>
      <c r="AJ126" s="59"/>
      <c r="AK126" s="59"/>
      <c r="AL126" s="59"/>
    </row>
    <row r="127" spans="1:38" s="14" customFormat="1" ht="20.100000000000001" customHeight="1" thickBot="1">
      <c r="A127" s="209" t="str">
        <f t="shared" si="16"/>
        <v>Przychody ze sprzedaży, w tym:</v>
      </c>
      <c r="B127" s="340">
        <v>2832</v>
      </c>
      <c r="C127" s="340">
        <v>1796</v>
      </c>
      <c r="D127" s="287">
        <f>IF((B127-C127)/C127=0,"-",(B127-C127)/C127)</f>
        <v>0.57683741648106901</v>
      </c>
      <c r="E127" s="13"/>
      <c r="F127" s="23"/>
      <c r="G127" s="23"/>
      <c r="H127" s="23"/>
      <c r="I127" s="47"/>
      <c r="J127" s="48"/>
      <c r="K127" s="47"/>
      <c r="L127" s="47"/>
      <c r="M127" s="48"/>
      <c r="N127" s="13"/>
      <c r="O127" s="13"/>
      <c r="P127" s="13"/>
      <c r="Q127" s="13"/>
      <c r="R127" s="13"/>
      <c r="S127" s="13"/>
      <c r="T127" s="13"/>
      <c r="U127" s="13"/>
      <c r="V127" s="60"/>
      <c r="W127" s="60"/>
      <c r="X127" s="60"/>
      <c r="Y127" s="94" t="s">
        <v>112</v>
      </c>
      <c r="Z127" s="127" t="s">
        <v>160</v>
      </c>
      <c r="AA127" s="60"/>
      <c r="AB127" s="60"/>
      <c r="AC127" s="60"/>
      <c r="AD127" s="59"/>
      <c r="AE127" s="59"/>
      <c r="AF127" s="59"/>
      <c r="AG127" s="59"/>
      <c r="AH127" s="59"/>
      <c r="AI127" s="59"/>
      <c r="AJ127" s="59"/>
      <c r="AK127" s="59"/>
      <c r="AL127" s="59"/>
    </row>
    <row r="128" spans="1:38" s="14" customFormat="1" ht="20.100000000000001" customHeight="1" thickTop="1" thickBot="1">
      <c r="A128" s="172" t="str">
        <f t="shared" si="16"/>
        <v>Przychody ze sprzedaży usług dystrybucyjnych</v>
      </c>
      <c r="B128" s="341">
        <v>2654</v>
      </c>
      <c r="C128" s="341">
        <v>1680</v>
      </c>
      <c r="D128" s="287">
        <f t="shared" ref="D128:D141" si="18">IF((B128-C128)/C128=0,"-",(B128-C128)/C128)</f>
        <v>0.57976190476190481</v>
      </c>
      <c r="E128" s="13"/>
      <c r="F128" s="23"/>
      <c r="G128" s="23"/>
      <c r="H128" s="23"/>
      <c r="I128" s="30"/>
      <c r="J128" s="31"/>
      <c r="K128" s="30"/>
      <c r="L128" s="30"/>
      <c r="M128" s="31"/>
      <c r="N128" s="13"/>
      <c r="O128" s="13"/>
      <c r="P128" s="13"/>
      <c r="Q128" s="13"/>
      <c r="R128" s="13"/>
      <c r="S128" s="13"/>
      <c r="T128" s="13"/>
      <c r="U128" s="13"/>
      <c r="V128" s="60"/>
      <c r="W128" s="60"/>
      <c r="X128" s="60"/>
      <c r="Y128" s="96" t="s">
        <v>161</v>
      </c>
      <c r="Z128" s="97" t="s">
        <v>162</v>
      </c>
      <c r="AA128" s="60"/>
      <c r="AB128" s="60"/>
      <c r="AC128" s="60"/>
      <c r="AD128" s="59"/>
      <c r="AE128" s="59"/>
      <c r="AF128" s="59"/>
      <c r="AG128" s="59"/>
      <c r="AH128" s="59"/>
      <c r="AI128" s="59"/>
      <c r="AJ128" s="59"/>
      <c r="AK128" s="59"/>
      <c r="AL128" s="59"/>
    </row>
    <row r="129" spans="1:38" s="14" customFormat="1" ht="20.100000000000001" customHeight="1" thickBot="1">
      <c r="A129" s="172" t="str">
        <f t="shared" si="16"/>
        <v>Pozostałe przychody z podstawowej działalności</v>
      </c>
      <c r="B129" s="203">
        <v>136</v>
      </c>
      <c r="C129" s="203">
        <v>85</v>
      </c>
      <c r="D129" s="287">
        <f t="shared" si="18"/>
        <v>0.6</v>
      </c>
      <c r="E129" s="13"/>
      <c r="F129" s="23"/>
      <c r="G129" s="23"/>
      <c r="H129" s="23"/>
      <c r="I129" s="32"/>
      <c r="J129" s="31"/>
      <c r="K129" s="32"/>
      <c r="L129" s="32"/>
      <c r="M129" s="31"/>
      <c r="N129" s="13"/>
      <c r="O129" s="13"/>
      <c r="P129" s="13"/>
      <c r="Q129" s="13"/>
      <c r="R129" s="13"/>
      <c r="S129" s="13"/>
      <c r="T129" s="13"/>
      <c r="U129" s="13"/>
      <c r="V129" s="60"/>
      <c r="W129" s="60"/>
      <c r="X129" s="60"/>
      <c r="Y129" s="116" t="s">
        <v>157</v>
      </c>
      <c r="Z129" s="128" t="s">
        <v>158</v>
      </c>
      <c r="AA129" s="60"/>
      <c r="AB129" s="60"/>
      <c r="AC129" s="60"/>
      <c r="AD129" s="59"/>
      <c r="AE129" s="59"/>
      <c r="AF129" s="59"/>
      <c r="AG129" s="59"/>
      <c r="AH129" s="59"/>
      <c r="AI129" s="59"/>
      <c r="AJ129" s="59"/>
      <c r="AK129" s="59"/>
      <c r="AL129" s="59"/>
    </row>
    <row r="130" spans="1:38" s="14" customFormat="1" ht="20.100000000000001" customHeight="1">
      <c r="A130" s="209" t="str">
        <f t="shared" si="16"/>
        <v>Koszty rodzajowe, w tym:</v>
      </c>
      <c r="B130" s="340">
        <v>2663</v>
      </c>
      <c r="C130" s="340">
        <v>1501</v>
      </c>
      <c r="D130" s="285">
        <f t="shared" si="18"/>
        <v>0.77415056628914058</v>
      </c>
      <c r="E130" s="13"/>
      <c r="F130" s="23"/>
      <c r="G130" s="23"/>
      <c r="H130" s="23"/>
      <c r="I130" s="47"/>
      <c r="J130" s="38"/>
      <c r="K130" s="47"/>
      <c r="L130" s="47"/>
      <c r="M130" s="38"/>
      <c r="N130" s="13"/>
      <c r="O130" s="13"/>
      <c r="P130" s="13"/>
      <c r="Q130" s="13"/>
      <c r="R130" s="13"/>
      <c r="S130" s="13"/>
      <c r="T130" s="13"/>
      <c r="U130" s="13"/>
      <c r="V130" s="60"/>
      <c r="W130" s="60"/>
      <c r="X130" s="60"/>
      <c r="Y130" s="107" t="s">
        <v>126</v>
      </c>
      <c r="Z130" s="125" t="s">
        <v>127</v>
      </c>
      <c r="AA130" s="60"/>
      <c r="AB130" s="60"/>
      <c r="AC130" s="60"/>
      <c r="AD130" s="59"/>
      <c r="AE130" s="59"/>
      <c r="AF130" s="59"/>
      <c r="AG130" s="59"/>
      <c r="AH130" s="59"/>
      <c r="AI130" s="59"/>
      <c r="AJ130" s="59"/>
      <c r="AK130" s="59"/>
      <c r="AL130" s="59"/>
    </row>
    <row r="131" spans="1:38" s="14" customFormat="1" ht="20.100000000000001" customHeight="1">
      <c r="A131" s="172" t="str">
        <f t="shared" si="16"/>
        <v>Amortyzacja</v>
      </c>
      <c r="B131" s="203">
        <v>344</v>
      </c>
      <c r="C131" s="203">
        <v>332</v>
      </c>
      <c r="D131" s="285">
        <f t="shared" si="18"/>
        <v>3.614457831325301E-2</v>
      </c>
      <c r="E131" s="13"/>
      <c r="F131" s="23"/>
      <c r="G131" s="23"/>
      <c r="H131" s="23"/>
      <c r="I131" s="32"/>
      <c r="J131" s="34"/>
      <c r="K131" s="32"/>
      <c r="L131" s="32"/>
      <c r="M131" s="34"/>
      <c r="N131" s="13"/>
      <c r="O131" s="13"/>
      <c r="P131" s="13"/>
      <c r="Q131" s="13"/>
      <c r="R131" s="13"/>
      <c r="S131" s="13"/>
      <c r="T131" s="13"/>
      <c r="U131" s="13"/>
      <c r="V131" s="60"/>
      <c r="W131" s="60"/>
      <c r="X131" s="60"/>
      <c r="Y131" s="104" t="s">
        <v>128</v>
      </c>
      <c r="Z131" s="126" t="s">
        <v>129</v>
      </c>
      <c r="AA131" s="60"/>
      <c r="AB131" s="60"/>
      <c r="AC131" s="60"/>
      <c r="AD131" s="59"/>
      <c r="AE131" s="59"/>
      <c r="AF131" s="59"/>
      <c r="AG131" s="59"/>
      <c r="AH131" s="59"/>
      <c r="AI131" s="59"/>
      <c r="AJ131" s="59"/>
      <c r="AK131" s="59"/>
      <c r="AL131" s="59"/>
    </row>
    <row r="132" spans="1:38" s="14" customFormat="1" ht="20.100000000000001" customHeight="1">
      <c r="A132" s="172" t="str">
        <f t="shared" si="16"/>
        <v>Zużycie materiałów</v>
      </c>
      <c r="B132" s="203">
        <v>23</v>
      </c>
      <c r="C132" s="203">
        <v>23</v>
      </c>
      <c r="D132" s="285" t="str">
        <f t="shared" si="18"/>
        <v>-</v>
      </c>
      <c r="E132" s="13"/>
      <c r="F132" s="23"/>
      <c r="G132" s="23"/>
      <c r="H132" s="23"/>
      <c r="I132" s="32"/>
      <c r="J132" s="34"/>
      <c r="K132" s="32"/>
      <c r="L132" s="32"/>
      <c r="M132" s="34"/>
      <c r="N132" s="13"/>
      <c r="O132" s="13"/>
      <c r="P132" s="13"/>
      <c r="Q132" s="13"/>
      <c r="R132" s="13"/>
      <c r="S132" s="13"/>
      <c r="T132" s="13"/>
      <c r="U132" s="13"/>
      <c r="V132" s="60"/>
      <c r="W132" s="60"/>
      <c r="X132" s="60"/>
      <c r="Y132" s="104" t="s">
        <v>130</v>
      </c>
      <c r="Z132" s="126" t="s">
        <v>163</v>
      </c>
      <c r="AA132" s="60"/>
      <c r="AB132" s="60"/>
      <c r="AC132" s="60"/>
      <c r="AD132" s="59"/>
      <c r="AE132" s="59"/>
      <c r="AF132" s="59"/>
      <c r="AG132" s="59"/>
      <c r="AH132" s="59"/>
      <c r="AI132" s="59"/>
      <c r="AJ132" s="59"/>
      <c r="AK132" s="59"/>
      <c r="AL132" s="59"/>
    </row>
    <row r="133" spans="1:38" s="14" customFormat="1" ht="20.100000000000001" customHeight="1">
      <c r="A133" s="172" t="str">
        <f t="shared" si="16"/>
        <v>Zużycie energii</v>
      </c>
      <c r="B133" s="203">
        <v>982</v>
      </c>
      <c r="C133" s="203">
        <v>242</v>
      </c>
      <c r="D133" s="285">
        <f t="shared" si="18"/>
        <v>3.0578512396694215</v>
      </c>
      <c r="E133" s="13"/>
      <c r="F133" s="23"/>
      <c r="G133" s="23"/>
      <c r="H133" s="23"/>
      <c r="I133" s="32"/>
      <c r="J133" s="34"/>
      <c r="K133" s="32"/>
      <c r="L133" s="32"/>
      <c r="M133" s="34"/>
      <c r="N133" s="13"/>
      <c r="O133" s="13"/>
      <c r="P133" s="13"/>
      <c r="Q133" s="13"/>
      <c r="R133" s="13"/>
      <c r="S133" s="13"/>
      <c r="T133" s="13"/>
      <c r="U133" s="13"/>
      <c r="V133" s="60"/>
      <c r="W133" s="60"/>
      <c r="X133" s="60"/>
      <c r="Y133" s="104" t="s">
        <v>132</v>
      </c>
      <c r="Z133" s="126" t="s">
        <v>133</v>
      </c>
      <c r="AA133" s="60"/>
      <c r="AB133" s="60"/>
      <c r="AC133" s="60"/>
      <c r="AD133" s="59"/>
      <c r="AE133" s="59"/>
      <c r="AF133" s="59"/>
      <c r="AG133" s="59"/>
      <c r="AH133" s="59"/>
      <c r="AI133" s="59"/>
      <c r="AJ133" s="59"/>
      <c r="AK133" s="59"/>
      <c r="AL133" s="59"/>
    </row>
    <row r="134" spans="1:38" s="14" customFormat="1" ht="20.100000000000001" customHeight="1">
      <c r="A134" s="172" t="str">
        <f t="shared" si="16"/>
        <v>Usługi obce</v>
      </c>
      <c r="B134" s="203">
        <v>685</v>
      </c>
      <c r="C134" s="203">
        <v>400</v>
      </c>
      <c r="D134" s="285">
        <f t="shared" si="18"/>
        <v>0.71250000000000002</v>
      </c>
      <c r="E134" s="13"/>
      <c r="F134" s="23"/>
      <c r="G134" s="23"/>
      <c r="H134" s="23"/>
      <c r="I134" s="32"/>
      <c r="J134" s="34"/>
      <c r="K134" s="30"/>
      <c r="L134" s="30"/>
      <c r="M134" s="34"/>
      <c r="N134" s="13"/>
      <c r="O134" s="13"/>
      <c r="P134" s="13"/>
      <c r="Q134" s="13"/>
      <c r="R134" s="13"/>
      <c r="S134" s="13"/>
      <c r="T134" s="13"/>
      <c r="U134" s="13"/>
      <c r="V134" s="60"/>
      <c r="W134" s="60"/>
      <c r="X134" s="60"/>
      <c r="Y134" s="104" t="s">
        <v>134</v>
      </c>
      <c r="Z134" s="126" t="s">
        <v>135</v>
      </c>
      <c r="AA134" s="60"/>
      <c r="AB134" s="60"/>
      <c r="AC134" s="60"/>
      <c r="AD134" s="59"/>
      <c r="AE134" s="59"/>
      <c r="AF134" s="59"/>
      <c r="AG134" s="59"/>
      <c r="AH134" s="59"/>
      <c r="AI134" s="59"/>
      <c r="AJ134" s="59"/>
      <c r="AK134" s="59"/>
      <c r="AL134" s="59"/>
    </row>
    <row r="135" spans="1:38" s="14" customFormat="1" ht="20.100000000000001" customHeight="1">
      <c r="A135" s="172" t="str">
        <f t="shared" si="16"/>
        <v>Podatki i opłaty</v>
      </c>
      <c r="B135" s="203">
        <v>141</v>
      </c>
      <c r="C135" s="203">
        <v>129</v>
      </c>
      <c r="D135" s="285">
        <f t="shared" si="18"/>
        <v>9.3023255813953487E-2</v>
      </c>
      <c r="E135" s="13"/>
      <c r="F135" s="23"/>
      <c r="G135" s="23"/>
      <c r="H135" s="23"/>
      <c r="I135" s="32"/>
      <c r="J135" s="34"/>
      <c r="K135" s="32"/>
      <c r="L135" s="32"/>
      <c r="M135" s="34"/>
      <c r="N135" s="13"/>
      <c r="O135" s="13"/>
      <c r="P135" s="13"/>
      <c r="Q135" s="13"/>
      <c r="R135" s="13"/>
      <c r="S135" s="13"/>
      <c r="T135" s="13"/>
      <c r="U135" s="13"/>
      <c r="V135" s="60"/>
      <c r="W135" s="60"/>
      <c r="X135" s="60"/>
      <c r="Y135" s="104" t="s">
        <v>136</v>
      </c>
      <c r="Z135" s="126" t="s">
        <v>137</v>
      </c>
      <c r="AA135" s="60"/>
      <c r="AB135" s="60"/>
      <c r="AC135" s="60"/>
      <c r="AD135" s="59"/>
      <c r="AE135" s="59"/>
      <c r="AF135" s="59"/>
      <c r="AG135" s="59"/>
      <c r="AH135" s="59"/>
      <c r="AI135" s="59"/>
      <c r="AJ135" s="59"/>
      <c r="AK135" s="59"/>
      <c r="AL135" s="59"/>
    </row>
    <row r="136" spans="1:38" s="14" customFormat="1" ht="20.100000000000001" customHeight="1">
      <c r="A136" s="172" t="str">
        <f t="shared" si="16"/>
        <v>Koszty osobowe</v>
      </c>
      <c r="B136" s="203">
        <v>480</v>
      </c>
      <c r="C136" s="203">
        <v>371</v>
      </c>
      <c r="D136" s="285">
        <f t="shared" si="18"/>
        <v>0.29380053908355797</v>
      </c>
      <c r="E136" s="13"/>
      <c r="F136" s="23"/>
      <c r="G136" s="23"/>
      <c r="H136" s="23"/>
      <c r="I136" s="32"/>
      <c r="J136" s="34"/>
      <c r="K136" s="32"/>
      <c r="L136" s="32"/>
      <c r="M136" s="34"/>
      <c r="N136" s="13"/>
      <c r="O136" s="13"/>
      <c r="P136" s="13"/>
      <c r="Q136" s="13"/>
      <c r="R136" s="13"/>
      <c r="S136" s="13"/>
      <c r="T136" s="13"/>
      <c r="U136" s="13"/>
      <c r="V136" s="60"/>
      <c r="W136" s="60"/>
      <c r="X136" s="60"/>
      <c r="Y136" s="104" t="s">
        <v>138</v>
      </c>
      <c r="Z136" s="126" t="s">
        <v>139</v>
      </c>
      <c r="AA136" s="60"/>
      <c r="AB136" s="60"/>
      <c r="AC136" s="60"/>
      <c r="AD136" s="59"/>
      <c r="AE136" s="59"/>
      <c r="AF136" s="59"/>
      <c r="AG136" s="59"/>
      <c r="AH136" s="59"/>
      <c r="AI136" s="59"/>
      <c r="AJ136" s="59"/>
      <c r="AK136" s="59"/>
      <c r="AL136" s="59"/>
    </row>
    <row r="137" spans="1:38" s="14" customFormat="1" ht="20.100000000000001" customHeight="1" thickBot="1">
      <c r="A137" s="172" t="str">
        <f t="shared" si="16"/>
        <v>Pozostałe koszty</v>
      </c>
      <c r="B137" s="203">
        <v>8</v>
      </c>
      <c r="C137" s="203">
        <v>4</v>
      </c>
      <c r="D137" s="285">
        <f t="shared" si="18"/>
        <v>1</v>
      </c>
      <c r="E137" s="13"/>
      <c r="F137" s="23"/>
      <c r="G137" s="23"/>
      <c r="H137" s="23"/>
      <c r="I137" s="32"/>
      <c r="J137" s="31"/>
      <c r="K137" s="32"/>
      <c r="L137" s="32"/>
      <c r="M137" s="34"/>
      <c r="N137" s="13"/>
      <c r="O137" s="13"/>
      <c r="P137" s="13"/>
      <c r="Q137" s="13"/>
      <c r="R137" s="13"/>
      <c r="S137" s="13"/>
      <c r="T137" s="13"/>
      <c r="U137" s="13"/>
      <c r="V137" s="60"/>
      <c r="W137" s="60"/>
      <c r="X137" s="60"/>
      <c r="Y137" s="106" t="s">
        <v>140</v>
      </c>
      <c r="Z137" s="124" t="s">
        <v>141</v>
      </c>
      <c r="AA137" s="60"/>
      <c r="AB137" s="60"/>
      <c r="AC137" s="60"/>
      <c r="AD137" s="59"/>
      <c r="AE137" s="59"/>
      <c r="AF137" s="59"/>
      <c r="AG137" s="59"/>
      <c r="AH137" s="59"/>
      <c r="AI137" s="59"/>
      <c r="AJ137" s="59"/>
      <c r="AK137" s="59"/>
      <c r="AL137" s="59"/>
    </row>
    <row r="138" spans="1:38" s="14" customFormat="1" ht="20.100000000000001" customHeight="1">
      <c r="A138" s="209" t="str">
        <f t="shared" si="16"/>
        <v>Koszty aktywowane</v>
      </c>
      <c r="B138" s="178">
        <v>-104</v>
      </c>
      <c r="C138" s="178">
        <v>-79</v>
      </c>
      <c r="D138" s="287">
        <f t="shared" si="18"/>
        <v>0.31645569620253167</v>
      </c>
      <c r="E138" s="13"/>
      <c r="F138" s="23"/>
      <c r="G138" s="23"/>
      <c r="H138" s="23"/>
      <c r="I138" s="30"/>
      <c r="J138" s="34"/>
      <c r="K138" s="30"/>
      <c r="L138" s="30"/>
      <c r="M138" s="34"/>
      <c r="N138" s="13"/>
      <c r="O138" s="13"/>
      <c r="P138" s="13"/>
      <c r="Q138" s="13"/>
      <c r="R138" s="13"/>
      <c r="S138" s="13"/>
      <c r="T138" s="13"/>
      <c r="U138" s="13"/>
      <c r="V138" s="60"/>
      <c r="W138" s="60"/>
      <c r="X138" s="60"/>
      <c r="Y138" s="107" t="s">
        <v>142</v>
      </c>
      <c r="Z138" s="125" t="s">
        <v>143</v>
      </c>
      <c r="AA138" s="60"/>
      <c r="AB138" s="60"/>
      <c r="AC138" s="60"/>
      <c r="AD138" s="59"/>
      <c r="AE138" s="59"/>
      <c r="AF138" s="59"/>
      <c r="AG138" s="59"/>
      <c r="AH138" s="59"/>
      <c r="AI138" s="59"/>
      <c r="AJ138" s="59"/>
      <c r="AK138" s="59"/>
      <c r="AL138" s="59"/>
    </row>
    <row r="139" spans="1:38" s="14" customFormat="1" ht="20.100000000000001" customHeight="1" thickBot="1">
      <c r="A139" s="209" t="str">
        <f t="shared" si="16"/>
        <v>Wynik na pozostałej działalności operacyjnej</v>
      </c>
      <c r="B139" s="178">
        <v>18</v>
      </c>
      <c r="C139" s="178">
        <v>9</v>
      </c>
      <c r="D139" s="287">
        <f t="shared" si="18"/>
        <v>1</v>
      </c>
      <c r="E139" s="13"/>
      <c r="F139" s="23"/>
      <c r="G139" s="23"/>
      <c r="H139" s="23"/>
      <c r="I139" s="30"/>
      <c r="J139" s="34"/>
      <c r="K139" s="30"/>
      <c r="L139" s="30"/>
      <c r="M139" s="34"/>
      <c r="N139" s="13"/>
      <c r="O139" s="13"/>
      <c r="P139" s="13"/>
      <c r="Q139" s="13"/>
      <c r="R139" s="13"/>
      <c r="S139" s="13"/>
      <c r="T139" s="13"/>
      <c r="U139" s="13"/>
      <c r="V139" s="60"/>
      <c r="W139" s="60"/>
      <c r="X139" s="60"/>
      <c r="Y139" s="129" t="s">
        <v>146</v>
      </c>
      <c r="Z139" s="112" t="s">
        <v>147</v>
      </c>
      <c r="AA139" s="60"/>
      <c r="AB139" s="60"/>
      <c r="AC139" s="60"/>
      <c r="AD139" s="59"/>
      <c r="AE139" s="59"/>
      <c r="AF139" s="59"/>
      <c r="AG139" s="59"/>
      <c r="AH139" s="59"/>
      <c r="AI139" s="59"/>
      <c r="AJ139" s="59"/>
      <c r="AK139" s="59"/>
      <c r="AL139" s="59"/>
    </row>
    <row r="140" spans="1:38" s="14" customFormat="1" ht="20.100000000000001" customHeight="1">
      <c r="A140" s="209" t="str">
        <f t="shared" si="16"/>
        <v>EBIT</v>
      </c>
      <c r="B140" s="178">
        <v>290</v>
      </c>
      <c r="C140" s="178">
        <v>383</v>
      </c>
      <c r="D140" s="287">
        <f t="shared" si="18"/>
        <v>-0.24281984334203655</v>
      </c>
      <c r="E140" s="13"/>
      <c r="F140" s="23"/>
      <c r="G140" s="23"/>
      <c r="H140" s="23"/>
      <c r="I140" s="32"/>
      <c r="J140" s="34"/>
      <c r="K140" s="32"/>
      <c r="L140" s="30"/>
      <c r="M140" s="34"/>
      <c r="N140" s="13"/>
      <c r="O140" s="13"/>
      <c r="P140" s="13"/>
      <c r="Q140" s="13"/>
      <c r="R140" s="13"/>
      <c r="S140" s="13"/>
      <c r="T140" s="13"/>
      <c r="U140" s="13"/>
      <c r="V140" s="60"/>
      <c r="W140" s="60"/>
      <c r="X140" s="60"/>
      <c r="Y140" s="130" t="s">
        <v>22</v>
      </c>
      <c r="Z140" s="112" t="s">
        <v>22</v>
      </c>
      <c r="AA140" s="60"/>
      <c r="AB140" s="60"/>
      <c r="AC140" s="60"/>
      <c r="AD140" s="59"/>
      <c r="AE140" s="59"/>
      <c r="AF140" s="59"/>
      <c r="AG140" s="59"/>
      <c r="AH140" s="59"/>
      <c r="AI140" s="59"/>
      <c r="AJ140" s="59"/>
      <c r="AK140" s="59"/>
      <c r="AL140" s="59"/>
    </row>
    <row r="141" spans="1:38" s="14" customFormat="1" ht="20.100000000000001" customHeight="1">
      <c r="A141" s="209" t="str">
        <f t="shared" si="16"/>
        <v>EBITDA</v>
      </c>
      <c r="B141" s="340">
        <v>628</v>
      </c>
      <c r="C141" s="178">
        <v>710</v>
      </c>
      <c r="D141" s="287">
        <f t="shared" si="18"/>
        <v>-0.11549295774647887</v>
      </c>
      <c r="E141" s="13"/>
      <c r="F141" s="23"/>
      <c r="G141" s="23"/>
      <c r="H141" s="23"/>
      <c r="I141" s="32"/>
      <c r="J141" s="34"/>
      <c r="K141" s="30"/>
      <c r="L141" s="30"/>
      <c r="M141" s="34"/>
      <c r="N141" s="13"/>
      <c r="O141" s="13"/>
      <c r="P141" s="13"/>
      <c r="Q141" s="13"/>
      <c r="R141" s="13"/>
      <c r="S141" s="13"/>
      <c r="T141" s="13"/>
      <c r="U141" s="13"/>
      <c r="V141" s="60"/>
      <c r="W141" s="60"/>
      <c r="X141" s="60"/>
      <c r="Y141" s="111" t="s">
        <v>18</v>
      </c>
      <c r="Z141" s="131" t="s">
        <v>18</v>
      </c>
      <c r="AA141" s="60"/>
      <c r="AB141" s="60"/>
      <c r="AC141" s="60"/>
      <c r="AD141" s="59"/>
      <c r="AE141" s="59"/>
      <c r="AF141" s="59"/>
      <c r="AG141" s="59"/>
      <c r="AH141" s="59"/>
      <c r="AI141" s="59"/>
      <c r="AJ141" s="59"/>
      <c r="AK141" s="59"/>
      <c r="AL141" s="59"/>
    </row>
    <row r="142" spans="1:38" s="14" customFormat="1" ht="20.100000000000001" customHeight="1">
      <c r="A142" s="172"/>
      <c r="B142" s="203"/>
      <c r="C142" s="203"/>
      <c r="D142" s="204"/>
      <c r="E142" s="13"/>
      <c r="F142" s="23"/>
      <c r="G142" s="29"/>
      <c r="H142" s="32"/>
      <c r="I142" s="32"/>
      <c r="J142" s="34"/>
      <c r="K142" s="30"/>
      <c r="L142" s="30"/>
      <c r="M142" s="34"/>
      <c r="N142" s="13"/>
      <c r="O142" s="13"/>
      <c r="P142" s="13"/>
      <c r="Q142" s="13"/>
      <c r="R142" s="13"/>
      <c r="S142" s="13"/>
      <c r="T142" s="13"/>
      <c r="U142" s="13"/>
      <c r="V142" s="60"/>
      <c r="W142" s="60"/>
      <c r="X142" s="60"/>
      <c r="Y142" s="81"/>
      <c r="Z142" s="81"/>
      <c r="AA142" s="60"/>
      <c r="AB142" s="60"/>
      <c r="AC142" s="60"/>
      <c r="AD142" s="59"/>
      <c r="AE142" s="59"/>
      <c r="AF142" s="59"/>
      <c r="AG142" s="59"/>
      <c r="AH142" s="59"/>
      <c r="AI142" s="59"/>
      <c r="AJ142" s="59"/>
      <c r="AK142" s="59"/>
      <c r="AL142" s="59"/>
    </row>
    <row r="143" spans="1:38" s="14" customFormat="1" ht="20.100000000000001" customHeight="1" thickBot="1">
      <c r="A143" s="169" t="str">
        <f>IF(B$1="SWITCH TO ENGLISH",Y143,Z125)</f>
        <v>Energetyka Kolejowa</v>
      </c>
      <c r="B143" s="170"/>
      <c r="C143" s="170"/>
      <c r="D143" s="170"/>
      <c r="E143" s="13"/>
      <c r="F143" s="2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60"/>
      <c r="W143" s="60"/>
      <c r="X143" s="60"/>
      <c r="Y143" s="79" t="s">
        <v>103</v>
      </c>
      <c r="Z143" s="79"/>
      <c r="AA143" s="60"/>
      <c r="AB143" s="60"/>
      <c r="AC143" s="60"/>
      <c r="AD143" s="59"/>
      <c r="AE143" s="59"/>
      <c r="AF143" s="59"/>
      <c r="AG143" s="59"/>
      <c r="AH143" s="59"/>
      <c r="AI143" s="59"/>
      <c r="AJ143" s="59"/>
      <c r="AK143" s="59"/>
      <c r="AL143" s="59"/>
    </row>
    <row r="144" spans="1:38" s="14" customFormat="1" ht="20.100000000000001" customHeight="1" thickTop="1" thickBot="1">
      <c r="A144" s="207" t="str">
        <f>IF(B$1="SWITCH TO ENGLISH",Y126,Z126)</f>
        <v>[mln PLN]</v>
      </c>
      <c r="B144" s="208" t="str">
        <f>B126</f>
        <v>IV kw. 2023</v>
      </c>
      <c r="C144" s="208" t="str">
        <f>C126</f>
        <v>IV kw. 2022</v>
      </c>
      <c r="D144" s="208" t="str">
        <f>D126</f>
        <v>r/r</v>
      </c>
      <c r="E144" s="13"/>
      <c r="F144" s="2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60"/>
      <c r="W144" s="60"/>
      <c r="X144" s="60"/>
      <c r="Y144" s="80" t="s">
        <v>110</v>
      </c>
      <c r="Z144" s="80" t="s">
        <v>111</v>
      </c>
      <c r="AA144" s="60"/>
      <c r="AB144" s="60"/>
      <c r="AC144" s="60"/>
      <c r="AD144" s="59"/>
      <c r="AE144" s="59"/>
      <c r="AF144" s="59"/>
      <c r="AG144" s="59"/>
      <c r="AH144" s="59"/>
      <c r="AI144" s="59"/>
      <c r="AJ144" s="59"/>
      <c r="AK144" s="59"/>
      <c r="AL144" s="59"/>
    </row>
    <row r="145" spans="1:38" s="14" customFormat="1" ht="20.100000000000001" customHeight="1">
      <c r="A145" s="171" t="str">
        <f t="shared" ref="A145:A163" si="19">IF(B$1="SWITCH TO ENGLISH",Y145,Z127)</f>
        <v>Przychody ze sprzedaży, w tym:</v>
      </c>
      <c r="B145" s="286">
        <v>1761</v>
      </c>
      <c r="C145" s="286" t="s">
        <v>35</v>
      </c>
      <c r="D145" s="286" t="s">
        <v>35</v>
      </c>
      <c r="E145" s="13"/>
      <c r="F145" s="2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60"/>
      <c r="W145" s="60"/>
      <c r="X145" s="60"/>
      <c r="Y145" s="108" t="s">
        <v>112</v>
      </c>
      <c r="Z145" s="108" t="s">
        <v>113</v>
      </c>
      <c r="AA145" s="60"/>
      <c r="AB145" s="60"/>
      <c r="AC145" s="60"/>
      <c r="AD145" s="59"/>
      <c r="AE145" s="59"/>
      <c r="AF145" s="59"/>
      <c r="AG145" s="59"/>
      <c r="AH145" s="59"/>
      <c r="AI145" s="59"/>
      <c r="AJ145" s="59"/>
      <c r="AK145" s="59"/>
      <c r="AL145" s="59"/>
    </row>
    <row r="146" spans="1:38" s="14" customFormat="1" ht="20.100000000000001" customHeight="1">
      <c r="A146" s="172" t="str">
        <f t="shared" si="19"/>
        <v>Przychody ze sprzedaży energii elektrycznej</v>
      </c>
      <c r="B146" s="328">
        <v>601</v>
      </c>
      <c r="C146" s="286" t="s">
        <v>35</v>
      </c>
      <c r="D146" s="286" t="s">
        <v>35</v>
      </c>
      <c r="E146" s="333"/>
      <c r="F146" s="2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60"/>
      <c r="W146" s="60"/>
      <c r="X146" s="60"/>
      <c r="Y146" s="104" t="s">
        <v>114</v>
      </c>
      <c r="Z146" s="104" t="s">
        <v>115</v>
      </c>
      <c r="AA146" s="60"/>
      <c r="AB146" s="60"/>
      <c r="AC146" s="60"/>
      <c r="AD146" s="59"/>
      <c r="AE146" s="59"/>
      <c r="AF146" s="59"/>
      <c r="AG146" s="59"/>
      <c r="AH146" s="59"/>
      <c r="AI146" s="59"/>
      <c r="AJ146" s="59"/>
      <c r="AK146" s="59"/>
      <c r="AL146" s="59"/>
    </row>
    <row r="147" spans="1:38" s="14" customFormat="1" ht="20.100000000000001" customHeight="1">
      <c r="A147" s="172" t="str">
        <f t="shared" si="19"/>
        <v>Przychody z działalności dystrybucyjnej</v>
      </c>
      <c r="B147" s="328">
        <v>546</v>
      </c>
      <c r="C147" s="286" t="s">
        <v>35</v>
      </c>
      <c r="D147" s="286" t="s">
        <v>35</v>
      </c>
      <c r="E147" s="13"/>
      <c r="F147" s="2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60"/>
      <c r="W147" s="60"/>
      <c r="X147" s="60"/>
      <c r="Y147" s="104" t="s">
        <v>164</v>
      </c>
      <c r="Z147" s="104" t="s">
        <v>162</v>
      </c>
      <c r="AA147" s="60"/>
      <c r="AB147" s="60"/>
      <c r="AC147" s="60"/>
      <c r="AD147" s="59"/>
      <c r="AE147" s="59"/>
      <c r="AF147" s="59"/>
      <c r="AG147" s="59"/>
      <c r="AH147" s="59"/>
      <c r="AI147" s="59"/>
      <c r="AJ147" s="59"/>
      <c r="AK147" s="59"/>
      <c r="AL147" s="59"/>
    </row>
    <row r="148" spans="1:38" s="14" customFormat="1" ht="20.100000000000001" customHeight="1">
      <c r="A148" s="172" t="str">
        <f t="shared" si="19"/>
        <v>Opłaty przyłączeniowe</v>
      </c>
      <c r="B148" s="328">
        <v>292</v>
      </c>
      <c r="C148" s="286" t="s">
        <v>35</v>
      </c>
      <c r="D148" s="286" t="s">
        <v>35</v>
      </c>
      <c r="E148" s="13"/>
      <c r="F148" s="2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60"/>
      <c r="W148" s="60"/>
      <c r="X148" s="60"/>
      <c r="Y148" s="104" t="s">
        <v>165</v>
      </c>
      <c r="Z148" s="104" t="s">
        <v>166</v>
      </c>
      <c r="AA148" s="60"/>
      <c r="AB148" s="60"/>
      <c r="AC148" s="60"/>
      <c r="AD148" s="59"/>
      <c r="AE148" s="59"/>
      <c r="AF148" s="59"/>
      <c r="AG148" s="59"/>
      <c r="AH148" s="59"/>
      <c r="AI148" s="59"/>
      <c r="AJ148" s="59"/>
      <c r="AK148" s="59"/>
      <c r="AL148" s="59"/>
    </row>
    <row r="149" spans="1:38" s="14" customFormat="1" ht="20.100000000000001" customHeight="1">
      <c r="A149" s="172" t="str">
        <f t="shared" si="19"/>
        <v>Przychody ze sprzedaży paliw</v>
      </c>
      <c r="B149" s="328">
        <v>61</v>
      </c>
      <c r="C149" s="286" t="s">
        <v>35</v>
      </c>
      <c r="D149" s="286" t="s">
        <v>35</v>
      </c>
      <c r="E149" s="13"/>
      <c r="F149" s="2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60"/>
      <c r="W149" s="60"/>
      <c r="X149" s="60"/>
      <c r="Y149" s="104" t="s">
        <v>167</v>
      </c>
      <c r="Z149" s="104" t="s">
        <v>168</v>
      </c>
      <c r="AA149" s="60"/>
      <c r="AB149" s="60"/>
      <c r="AC149" s="60"/>
      <c r="AD149" s="59"/>
      <c r="AE149" s="59"/>
      <c r="AF149" s="59"/>
      <c r="AG149" s="59"/>
      <c r="AH149" s="59"/>
      <c r="AI149" s="59"/>
      <c r="AJ149" s="59"/>
      <c r="AK149" s="59"/>
      <c r="AL149" s="59"/>
    </row>
    <row r="150" spans="1:38" s="14" customFormat="1" ht="20.100000000000001" customHeight="1" thickBot="1">
      <c r="A150" s="172" t="str">
        <f t="shared" si="19"/>
        <v>Pozostałe przychody</v>
      </c>
      <c r="B150" s="328">
        <v>261</v>
      </c>
      <c r="C150" s="286" t="s">
        <v>35</v>
      </c>
      <c r="D150" s="286" t="s">
        <v>35</v>
      </c>
      <c r="E150" s="13"/>
      <c r="F150" s="2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60"/>
      <c r="W150" s="60"/>
      <c r="X150" s="60"/>
      <c r="Y150" s="104" t="s">
        <v>169</v>
      </c>
      <c r="Z150" s="104" t="s">
        <v>170</v>
      </c>
      <c r="AA150" s="60"/>
      <c r="AB150" s="60"/>
      <c r="AC150" s="60"/>
      <c r="AD150" s="59"/>
      <c r="AE150" s="59"/>
      <c r="AF150" s="59"/>
      <c r="AG150" s="59"/>
      <c r="AH150" s="59"/>
      <c r="AI150" s="59"/>
      <c r="AJ150" s="59"/>
      <c r="AK150" s="59"/>
      <c r="AL150" s="59"/>
    </row>
    <row r="151" spans="1:38" s="14" customFormat="1" ht="20.100000000000001" customHeight="1">
      <c r="A151" s="173" t="str">
        <f t="shared" si="19"/>
        <v>Koszty rodzajowe, w tym:</v>
      </c>
      <c r="B151" s="286">
        <v>854</v>
      </c>
      <c r="C151" s="286" t="s">
        <v>35</v>
      </c>
      <c r="D151" s="286" t="s">
        <v>35</v>
      </c>
      <c r="E151" s="13"/>
      <c r="F151" s="2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60"/>
      <c r="W151" s="60"/>
      <c r="X151" s="60"/>
      <c r="Y151" s="107" t="s">
        <v>126</v>
      </c>
      <c r="Z151" s="107" t="s">
        <v>127</v>
      </c>
      <c r="AA151" s="60"/>
      <c r="AB151" s="60"/>
      <c r="AC151" s="60"/>
      <c r="AD151" s="59"/>
      <c r="AE151" s="59"/>
      <c r="AF151" s="59"/>
      <c r="AG151" s="59"/>
      <c r="AH151" s="59"/>
      <c r="AI151" s="59"/>
      <c r="AJ151" s="59"/>
      <c r="AK151" s="59"/>
      <c r="AL151" s="59"/>
    </row>
    <row r="152" spans="1:38" s="14" customFormat="1" ht="20.100000000000001" customHeight="1">
      <c r="A152" s="174" t="str">
        <f t="shared" si="19"/>
        <v>Amortyzacja</v>
      </c>
      <c r="B152" s="328">
        <v>179</v>
      </c>
      <c r="C152" s="286" t="s">
        <v>35</v>
      </c>
      <c r="D152" s="286" t="s">
        <v>35</v>
      </c>
      <c r="E152" s="333"/>
      <c r="F152" s="2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60"/>
      <c r="W152" s="60"/>
      <c r="X152" s="60"/>
      <c r="Y152" s="104" t="s">
        <v>128</v>
      </c>
      <c r="Z152" s="104" t="s">
        <v>129</v>
      </c>
      <c r="AA152" s="60"/>
      <c r="AB152" s="60"/>
      <c r="AC152" s="60"/>
      <c r="AD152" s="59"/>
      <c r="AE152" s="59"/>
      <c r="AF152" s="59"/>
      <c r="AG152" s="59"/>
      <c r="AH152" s="59"/>
      <c r="AI152" s="59"/>
      <c r="AJ152" s="59"/>
      <c r="AK152" s="59"/>
      <c r="AL152" s="59"/>
    </row>
    <row r="153" spans="1:38" s="14" customFormat="1" ht="20.100000000000001" customHeight="1">
      <c r="A153" s="174" t="str">
        <f t="shared" si="19"/>
        <v>Zużycie materiałów</v>
      </c>
      <c r="B153" s="328">
        <v>91</v>
      </c>
      <c r="C153" s="286" t="s">
        <v>35</v>
      </c>
      <c r="D153" s="286" t="s">
        <v>35</v>
      </c>
      <c r="E153" s="13"/>
      <c r="F153" s="2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60"/>
      <c r="W153" s="60"/>
      <c r="X153" s="60"/>
      <c r="Y153" s="104" t="s">
        <v>130</v>
      </c>
      <c r="Z153" s="104" t="s">
        <v>171</v>
      </c>
      <c r="AA153" s="60"/>
      <c r="AB153" s="60"/>
      <c r="AC153" s="60"/>
      <c r="AD153" s="59"/>
      <c r="AE153" s="59"/>
      <c r="AF153" s="59"/>
      <c r="AG153" s="59"/>
      <c r="AH153" s="59"/>
      <c r="AI153" s="59"/>
      <c r="AJ153" s="59"/>
      <c r="AK153" s="59"/>
      <c r="AL153" s="59"/>
    </row>
    <row r="154" spans="1:38" s="14" customFormat="1" ht="20.100000000000001" customHeight="1">
      <c r="A154" s="174" t="str">
        <f t="shared" si="19"/>
        <v>Zużycie energii</v>
      </c>
      <c r="B154" s="328">
        <v>56</v>
      </c>
      <c r="C154" s="286" t="s">
        <v>35</v>
      </c>
      <c r="D154" s="286" t="s">
        <v>35</v>
      </c>
      <c r="E154" s="13"/>
      <c r="F154" s="2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60"/>
      <c r="W154" s="60"/>
      <c r="X154" s="60"/>
      <c r="Y154" s="104" t="s">
        <v>132</v>
      </c>
      <c r="Z154" s="104" t="s">
        <v>133</v>
      </c>
      <c r="AA154" s="60"/>
      <c r="AB154" s="60"/>
      <c r="AC154" s="60"/>
      <c r="AD154" s="59"/>
      <c r="AE154" s="59"/>
      <c r="AF154" s="59"/>
      <c r="AG154" s="59"/>
      <c r="AH154" s="59"/>
      <c r="AI154" s="59"/>
      <c r="AJ154" s="59"/>
      <c r="AK154" s="59"/>
      <c r="AL154" s="59"/>
    </row>
    <row r="155" spans="1:38" s="14" customFormat="1" ht="20.100000000000001" customHeight="1">
      <c r="A155" s="174" t="str">
        <f t="shared" si="19"/>
        <v>Usługi obce</v>
      </c>
      <c r="B155" s="328">
        <v>329</v>
      </c>
      <c r="C155" s="286" t="s">
        <v>35</v>
      </c>
      <c r="D155" s="286" t="s">
        <v>35</v>
      </c>
      <c r="E155" s="13"/>
      <c r="F155" s="2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60"/>
      <c r="W155" s="60"/>
      <c r="X155" s="60"/>
      <c r="Y155" s="104" t="s">
        <v>134</v>
      </c>
      <c r="Z155" s="104" t="s">
        <v>135</v>
      </c>
      <c r="AA155" s="60"/>
      <c r="AB155" s="60"/>
      <c r="AC155" s="60"/>
      <c r="AD155" s="59"/>
      <c r="AE155" s="59"/>
      <c r="AF155" s="59"/>
      <c r="AG155" s="59"/>
      <c r="AH155" s="59"/>
      <c r="AI155" s="59"/>
      <c r="AJ155" s="59"/>
      <c r="AK155" s="59"/>
      <c r="AL155" s="59"/>
    </row>
    <row r="156" spans="1:38" s="14" customFormat="1" ht="20.100000000000001" customHeight="1">
      <c r="A156" s="175" t="str">
        <f t="shared" si="19"/>
        <v>Podatki i opłaty</v>
      </c>
      <c r="B156" s="328">
        <v>42</v>
      </c>
      <c r="C156" s="286" t="s">
        <v>35</v>
      </c>
      <c r="D156" s="286" t="s">
        <v>35</v>
      </c>
      <c r="E156" s="13"/>
      <c r="F156" s="2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60"/>
      <c r="W156" s="60"/>
      <c r="X156" s="60"/>
      <c r="Y156" s="104" t="s">
        <v>136</v>
      </c>
      <c r="Z156" s="104" t="s">
        <v>137</v>
      </c>
      <c r="AA156" s="60"/>
      <c r="AB156" s="60"/>
      <c r="AC156" s="60"/>
      <c r="AD156" s="59"/>
      <c r="AE156" s="59"/>
      <c r="AF156" s="59"/>
      <c r="AG156" s="59"/>
      <c r="AH156" s="59"/>
      <c r="AI156" s="59"/>
      <c r="AJ156" s="59"/>
      <c r="AK156" s="59"/>
      <c r="AL156" s="59"/>
    </row>
    <row r="157" spans="1:38" s="14" customFormat="1" ht="20.100000000000001" customHeight="1">
      <c r="A157" s="175" t="str">
        <f t="shared" si="19"/>
        <v>Koszty osobowe</v>
      </c>
      <c r="B157" s="328">
        <v>153</v>
      </c>
      <c r="C157" s="286" t="s">
        <v>35</v>
      </c>
      <c r="D157" s="286" t="s">
        <v>35</v>
      </c>
      <c r="E157" s="13"/>
      <c r="F157" s="2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60"/>
      <c r="W157" s="60"/>
      <c r="X157" s="60"/>
      <c r="Y157" s="104" t="s">
        <v>138</v>
      </c>
      <c r="Z157" s="104" t="s">
        <v>139</v>
      </c>
      <c r="AA157" s="60"/>
      <c r="AB157" s="60"/>
      <c r="AC157" s="60"/>
      <c r="AD157" s="59"/>
      <c r="AE157" s="59"/>
      <c r="AF157" s="59"/>
      <c r="AG157" s="59"/>
      <c r="AH157" s="59"/>
      <c r="AI157" s="59"/>
      <c r="AJ157" s="59"/>
      <c r="AK157" s="59"/>
      <c r="AL157" s="59"/>
    </row>
    <row r="158" spans="1:38" s="14" customFormat="1" ht="20.100000000000001" customHeight="1" thickBot="1">
      <c r="A158" s="175" t="str">
        <f t="shared" si="19"/>
        <v>Pozostałe koszty</v>
      </c>
      <c r="B158" s="328">
        <v>4</v>
      </c>
      <c r="C158" s="286" t="s">
        <v>35</v>
      </c>
      <c r="D158" s="286" t="s">
        <v>35</v>
      </c>
      <c r="E158" s="13"/>
      <c r="F158" s="2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60"/>
      <c r="W158" s="60"/>
      <c r="X158" s="60"/>
      <c r="Y158" s="106" t="s">
        <v>140</v>
      </c>
      <c r="Z158" s="106" t="s">
        <v>141</v>
      </c>
      <c r="AA158" s="60"/>
      <c r="AB158" s="60"/>
      <c r="AC158" s="60"/>
      <c r="AD158" s="59"/>
      <c r="AE158" s="59"/>
      <c r="AF158" s="59"/>
      <c r="AG158" s="59"/>
      <c r="AH158" s="59"/>
      <c r="AI158" s="59"/>
      <c r="AJ158" s="59"/>
      <c r="AK158" s="59"/>
      <c r="AL158" s="59"/>
    </row>
    <row r="159" spans="1:38" s="14" customFormat="1" ht="20.100000000000001" customHeight="1" thickBot="1">
      <c r="A159" s="176" t="str">
        <f t="shared" si="19"/>
        <v>Wartość sprzedanych towarów i materiałów</v>
      </c>
      <c r="B159" s="286">
        <v>583</v>
      </c>
      <c r="C159" s="286" t="s">
        <v>35</v>
      </c>
      <c r="D159" s="286" t="s">
        <v>35</v>
      </c>
      <c r="E159" s="13"/>
      <c r="F159" s="2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60"/>
      <c r="W159" s="60"/>
      <c r="X159" s="60"/>
      <c r="Y159" s="132" t="s">
        <v>144</v>
      </c>
      <c r="Z159" s="132" t="s">
        <v>145</v>
      </c>
      <c r="AA159" s="60"/>
      <c r="AB159" s="60"/>
      <c r="AC159" s="60"/>
      <c r="AD159" s="59"/>
      <c r="AE159" s="59"/>
      <c r="AF159" s="59"/>
      <c r="AG159" s="59"/>
      <c r="AH159" s="59"/>
      <c r="AI159" s="59"/>
      <c r="AJ159" s="59"/>
      <c r="AK159" s="59"/>
      <c r="AL159" s="59"/>
    </row>
    <row r="160" spans="1:38" s="14" customFormat="1" ht="20.100000000000001" customHeight="1" thickBot="1">
      <c r="A160" s="176" t="str">
        <f t="shared" si="19"/>
        <v>Koszty aktywowane</v>
      </c>
      <c r="B160" s="286">
        <v>-93</v>
      </c>
      <c r="C160" s="286" t="s">
        <v>35</v>
      </c>
      <c r="D160" s="286" t="s">
        <v>35</v>
      </c>
      <c r="E160" s="13"/>
      <c r="F160" s="2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60"/>
      <c r="W160" s="60"/>
      <c r="X160" s="60"/>
      <c r="Y160" s="133" t="s">
        <v>142</v>
      </c>
      <c r="Z160" s="133" t="s">
        <v>143</v>
      </c>
      <c r="AA160" s="60"/>
      <c r="AB160" s="60"/>
      <c r="AC160" s="60"/>
      <c r="AD160" s="59"/>
      <c r="AE160" s="59"/>
      <c r="AF160" s="59"/>
      <c r="AG160" s="59"/>
      <c r="AH160" s="59"/>
      <c r="AI160" s="59"/>
      <c r="AJ160" s="59"/>
      <c r="AK160" s="59"/>
      <c r="AL160" s="59"/>
    </row>
    <row r="161" spans="1:38" s="14" customFormat="1" ht="20.100000000000001" customHeight="1" thickBot="1">
      <c r="A161" s="177" t="str">
        <f t="shared" si="19"/>
        <v>Wynik na pozostałej działalności operacyjnej</v>
      </c>
      <c r="B161" s="286">
        <v>23</v>
      </c>
      <c r="C161" s="286" t="s">
        <v>35</v>
      </c>
      <c r="D161" s="286" t="s">
        <v>35</v>
      </c>
      <c r="E161" s="13"/>
      <c r="F161" s="2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60"/>
      <c r="W161" s="60"/>
      <c r="X161" s="60"/>
      <c r="Y161" s="133" t="s">
        <v>146</v>
      </c>
      <c r="Z161" s="133" t="s">
        <v>172</v>
      </c>
      <c r="AA161" s="60"/>
      <c r="AB161" s="60"/>
      <c r="AC161" s="60"/>
      <c r="AD161" s="59"/>
      <c r="AE161" s="59"/>
      <c r="AF161" s="59"/>
      <c r="AG161" s="59"/>
      <c r="AH161" s="59"/>
      <c r="AI161" s="59"/>
      <c r="AJ161" s="59"/>
      <c r="AK161" s="59"/>
      <c r="AL161" s="59"/>
    </row>
    <row r="162" spans="1:38" s="14" customFormat="1" ht="20.100000000000001" customHeight="1">
      <c r="A162" s="177" t="str">
        <f t="shared" si="19"/>
        <v>EBIT</v>
      </c>
      <c r="B162" s="286">
        <v>440</v>
      </c>
      <c r="C162" s="286" t="s">
        <v>35</v>
      </c>
      <c r="D162" s="286" t="s">
        <v>35</v>
      </c>
      <c r="E162" s="13"/>
      <c r="F162" s="2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60"/>
      <c r="W162" s="60"/>
      <c r="X162" s="60"/>
      <c r="Y162" s="79" t="s">
        <v>22</v>
      </c>
      <c r="Z162" s="79" t="s">
        <v>22</v>
      </c>
      <c r="AA162" s="60"/>
      <c r="AB162" s="60"/>
      <c r="AC162" s="60"/>
      <c r="AD162" s="59"/>
      <c r="AE162" s="59"/>
      <c r="AF162" s="59"/>
      <c r="AG162" s="59"/>
      <c r="AH162" s="59"/>
      <c r="AI162" s="59"/>
      <c r="AJ162" s="59"/>
      <c r="AK162" s="59"/>
      <c r="AL162" s="59"/>
    </row>
    <row r="163" spans="1:38" s="14" customFormat="1" ht="20.100000000000001" customHeight="1">
      <c r="A163" s="177" t="str">
        <f t="shared" si="19"/>
        <v>EBITDA</v>
      </c>
      <c r="B163" s="286">
        <v>618</v>
      </c>
      <c r="C163" s="286" t="s">
        <v>35</v>
      </c>
      <c r="D163" s="286" t="s">
        <v>35</v>
      </c>
      <c r="E163" s="13"/>
      <c r="F163" s="2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60"/>
      <c r="W163" s="60"/>
      <c r="X163" s="60"/>
      <c r="Y163" s="80" t="s">
        <v>18</v>
      </c>
      <c r="Z163" s="80" t="s">
        <v>18</v>
      </c>
      <c r="AA163" s="60"/>
      <c r="AB163" s="60"/>
      <c r="AC163" s="60"/>
      <c r="AD163" s="59"/>
      <c r="AE163" s="59"/>
      <c r="AF163" s="59"/>
      <c r="AG163" s="59"/>
      <c r="AH163" s="59"/>
      <c r="AI163" s="59"/>
      <c r="AJ163" s="59"/>
      <c r="AK163" s="59"/>
      <c r="AL163" s="59"/>
    </row>
    <row r="164" spans="1:38" s="14" customFormat="1" ht="20.100000000000001" customHeight="1">
      <c r="A164" s="205"/>
      <c r="B164" s="333"/>
      <c r="C164" s="206"/>
      <c r="D164" s="206"/>
      <c r="E164" s="13"/>
      <c r="F164" s="2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60"/>
      <c r="W164" s="60"/>
      <c r="X164" s="60"/>
      <c r="Y164" s="82"/>
      <c r="Z164" s="82"/>
      <c r="AA164" s="60"/>
      <c r="AB164" s="60"/>
      <c r="AC164" s="60"/>
      <c r="AD164" s="59"/>
      <c r="AE164" s="59"/>
      <c r="AF164" s="59"/>
      <c r="AG164" s="59"/>
      <c r="AH164" s="59"/>
      <c r="AI164" s="59"/>
      <c r="AJ164" s="59"/>
      <c r="AK164" s="59"/>
      <c r="AL164" s="59"/>
    </row>
    <row r="165" spans="1:38" s="9" customFormat="1" ht="20.100000000000001" customHeight="1" thickBot="1">
      <c r="A165" s="169" t="str">
        <f t="shared" ref="A165:A183" si="20">IF(B$1="SWITCH TO ENGLISH",Y165,Z165)</f>
        <v xml:space="preserve">Obrót </v>
      </c>
      <c r="B165" s="170"/>
      <c r="C165" s="170"/>
      <c r="D165" s="170"/>
      <c r="E165" s="13"/>
      <c r="F165" s="23"/>
      <c r="G165" s="17"/>
      <c r="H165" s="49"/>
      <c r="I165" s="49"/>
      <c r="J165" s="51"/>
      <c r="K165" s="51"/>
      <c r="L165" s="51"/>
      <c r="M165" s="51"/>
      <c r="N165" s="13"/>
      <c r="O165" s="13"/>
      <c r="P165" s="13"/>
      <c r="Q165" s="13"/>
      <c r="R165" s="13"/>
      <c r="S165" s="13"/>
      <c r="T165" s="13"/>
      <c r="U165" s="13"/>
      <c r="V165" s="60"/>
      <c r="W165" s="61"/>
      <c r="X165" s="61"/>
      <c r="Y165" s="79" t="s">
        <v>173</v>
      </c>
      <c r="Z165" s="79" t="s">
        <v>174</v>
      </c>
      <c r="AA165" s="61"/>
      <c r="AB165" s="61"/>
      <c r="AC165" s="61"/>
      <c r="AD165" s="58"/>
      <c r="AE165" s="58"/>
      <c r="AF165" s="58"/>
      <c r="AG165" s="58"/>
      <c r="AH165" s="58"/>
      <c r="AI165" s="58"/>
      <c r="AJ165" s="58"/>
      <c r="AK165" s="58"/>
      <c r="AL165" s="58"/>
    </row>
    <row r="166" spans="1:38" s="14" customFormat="1" ht="20.100000000000001" customHeight="1" thickTop="1" thickBot="1">
      <c r="A166" s="207" t="str">
        <f>IF(B$1="SWITCH TO ENGLISH",Y126,Z126)</f>
        <v>[mln PLN]</v>
      </c>
      <c r="B166" s="208" t="str">
        <f>B144</f>
        <v>IV kw. 2023</v>
      </c>
      <c r="C166" s="208" t="str">
        <f>C144</f>
        <v>IV kw. 2022</v>
      </c>
      <c r="D166" s="208" t="str">
        <f>D144</f>
        <v>r/r</v>
      </c>
      <c r="E166" s="13"/>
      <c r="F166" s="23"/>
      <c r="G166" s="27"/>
      <c r="H166" s="28"/>
      <c r="I166" s="28"/>
      <c r="J166" s="28"/>
      <c r="K166" s="28"/>
      <c r="L166" s="28"/>
      <c r="M166" s="28"/>
      <c r="N166" s="13"/>
      <c r="O166" s="13"/>
      <c r="P166" s="13"/>
      <c r="Q166" s="13"/>
      <c r="R166" s="13"/>
      <c r="S166" s="13"/>
      <c r="T166" s="13"/>
      <c r="U166" s="13"/>
      <c r="V166" s="60"/>
      <c r="W166" s="60"/>
      <c r="X166" s="60"/>
      <c r="Y166" s="80" t="s">
        <v>110</v>
      </c>
      <c r="Z166" s="80" t="s">
        <v>111</v>
      </c>
      <c r="AA166" s="60"/>
      <c r="AB166" s="60"/>
      <c r="AC166" s="60"/>
      <c r="AD166" s="59"/>
      <c r="AE166" s="59"/>
      <c r="AF166" s="59"/>
      <c r="AG166" s="59"/>
      <c r="AH166" s="59"/>
      <c r="AI166" s="59"/>
      <c r="AJ166" s="59"/>
      <c r="AK166" s="59"/>
      <c r="AL166" s="59"/>
    </row>
    <row r="167" spans="1:38" s="14" customFormat="1" ht="20.100000000000001" customHeight="1">
      <c r="A167" s="209" t="str">
        <f t="shared" si="20"/>
        <v>Przychody ze sprzedaży, w tym:</v>
      </c>
      <c r="B167" s="338">
        <v>23263</v>
      </c>
      <c r="C167" s="338">
        <v>14400</v>
      </c>
      <c r="D167" s="282">
        <f>IF((B167-C167)/C167=0,"-",(B167-C167)/C167)</f>
        <v>0.61548611111111107</v>
      </c>
      <c r="E167" s="13"/>
      <c r="F167" s="23"/>
      <c r="G167" s="23"/>
      <c r="H167" s="23"/>
      <c r="I167" s="47"/>
      <c r="J167" s="48"/>
      <c r="K167" s="47"/>
      <c r="L167" s="47"/>
      <c r="M167" s="48"/>
      <c r="N167" s="13"/>
      <c r="O167" s="13"/>
      <c r="P167" s="13"/>
      <c r="Q167" s="13"/>
      <c r="R167" s="13"/>
      <c r="S167" s="13"/>
      <c r="T167" s="13"/>
      <c r="U167" s="13"/>
      <c r="V167" s="60"/>
      <c r="W167" s="60"/>
      <c r="X167" s="60"/>
      <c r="Y167" s="108" t="s">
        <v>112</v>
      </c>
      <c r="Z167" s="112" t="s">
        <v>113</v>
      </c>
      <c r="AA167" s="60"/>
      <c r="AB167" s="60"/>
      <c r="AC167" s="60"/>
      <c r="AD167" s="59"/>
      <c r="AE167" s="59"/>
      <c r="AF167" s="59"/>
      <c r="AG167" s="59"/>
      <c r="AH167" s="59"/>
      <c r="AI167" s="59"/>
      <c r="AJ167" s="59"/>
      <c r="AK167" s="59"/>
      <c r="AL167" s="59"/>
    </row>
    <row r="168" spans="1:38" s="14" customFormat="1" ht="20.100000000000001" customHeight="1">
      <c r="A168" s="172" t="str">
        <f t="shared" si="20"/>
        <v>Przychody ze sprzedaży energii elektrycznej</v>
      </c>
      <c r="B168" s="339">
        <v>8470</v>
      </c>
      <c r="C168" s="339">
        <v>5792</v>
      </c>
      <c r="D168" s="283">
        <f t="shared" ref="D168:D180" si="21">IF((B168-C168)/C168=0,"-",(B168-C168)/C168)</f>
        <v>0.46236187845303867</v>
      </c>
      <c r="E168" s="13"/>
      <c r="F168" s="23"/>
      <c r="G168" s="23"/>
      <c r="H168" s="23"/>
      <c r="I168" s="30"/>
      <c r="J168" s="31"/>
      <c r="K168" s="30"/>
      <c r="L168" s="30"/>
      <c r="M168" s="31"/>
      <c r="N168" s="13"/>
      <c r="O168" s="13"/>
      <c r="P168" s="13"/>
      <c r="Q168" s="13"/>
      <c r="R168" s="13"/>
      <c r="S168" s="13"/>
      <c r="T168" s="13"/>
      <c r="U168" s="13"/>
      <c r="V168" s="60"/>
      <c r="W168" s="60"/>
      <c r="X168" s="60"/>
      <c r="Y168" s="104" t="s">
        <v>114</v>
      </c>
      <c r="Z168" s="126" t="s">
        <v>115</v>
      </c>
      <c r="AA168" s="60"/>
      <c r="AB168" s="60"/>
      <c r="AC168" s="60"/>
      <c r="AD168" s="59"/>
      <c r="AE168" s="59"/>
      <c r="AF168" s="59"/>
      <c r="AG168" s="59"/>
      <c r="AH168" s="59"/>
      <c r="AI168" s="59"/>
      <c r="AJ168" s="59"/>
      <c r="AK168" s="59"/>
      <c r="AL168" s="59"/>
    </row>
    <row r="169" spans="1:38" s="14" customFormat="1" ht="20.100000000000001" customHeight="1">
      <c r="A169" s="172" t="str">
        <f t="shared" si="20"/>
        <v>Przychody ze sprzedaży uprawnień CO2</v>
      </c>
      <c r="B169" s="339">
        <v>12627</v>
      </c>
      <c r="C169" s="339">
        <v>3055</v>
      </c>
      <c r="D169" s="283">
        <f t="shared" si="21"/>
        <v>3.1332242225859246</v>
      </c>
      <c r="E169" s="13"/>
      <c r="F169" s="23"/>
      <c r="G169" s="23"/>
      <c r="H169" s="23"/>
      <c r="I169" s="32"/>
      <c r="J169" s="31"/>
      <c r="K169" s="30"/>
      <c r="L169" s="32"/>
      <c r="M169" s="31"/>
      <c r="N169" s="13"/>
      <c r="O169" s="13"/>
      <c r="P169" s="13"/>
      <c r="Q169" s="13"/>
      <c r="R169" s="13"/>
      <c r="S169" s="13"/>
      <c r="T169" s="13"/>
      <c r="U169" s="13"/>
      <c r="V169" s="60"/>
      <c r="W169" s="60"/>
      <c r="X169" s="60"/>
      <c r="Y169" s="104" t="s">
        <v>175</v>
      </c>
      <c r="Z169" s="126" t="s">
        <v>176</v>
      </c>
      <c r="AA169" s="60"/>
      <c r="AB169" s="60"/>
      <c r="AC169" s="60"/>
      <c r="AD169" s="59"/>
      <c r="AE169" s="59"/>
      <c r="AF169" s="59"/>
      <c r="AG169" s="59"/>
      <c r="AH169" s="59"/>
      <c r="AI169" s="59"/>
      <c r="AJ169" s="59"/>
      <c r="AK169" s="59"/>
      <c r="AL169" s="59"/>
    </row>
    <row r="170" spans="1:38" s="14" customFormat="1" ht="20.100000000000001" customHeight="1">
      <c r="A170" s="172" t="str">
        <f t="shared" si="20"/>
        <v>Przychody ze sprzedaży gazu</v>
      </c>
      <c r="B170" s="339">
        <v>128</v>
      </c>
      <c r="C170" s="339">
        <v>224</v>
      </c>
      <c r="D170" s="283">
        <f t="shared" si="21"/>
        <v>-0.42857142857142855</v>
      </c>
      <c r="E170" s="13"/>
      <c r="F170" s="23"/>
      <c r="G170" s="23"/>
      <c r="H170" s="23"/>
      <c r="I170" s="32"/>
      <c r="J170" s="31"/>
      <c r="K170" s="32"/>
      <c r="L170" s="32"/>
      <c r="M170" s="34"/>
      <c r="N170" s="13"/>
      <c r="O170" s="13"/>
      <c r="P170" s="13"/>
      <c r="Q170" s="13"/>
      <c r="R170" s="13"/>
      <c r="S170" s="13"/>
      <c r="T170" s="13"/>
      <c r="U170" s="13"/>
      <c r="V170" s="60"/>
      <c r="W170" s="60"/>
      <c r="X170" s="60"/>
      <c r="Y170" s="104" t="s">
        <v>177</v>
      </c>
      <c r="Z170" s="126" t="s">
        <v>178</v>
      </c>
      <c r="AA170" s="60"/>
      <c r="AB170" s="60"/>
      <c r="AC170" s="60"/>
      <c r="AD170" s="59"/>
      <c r="AE170" s="59"/>
      <c r="AF170" s="59"/>
      <c r="AG170" s="59"/>
      <c r="AH170" s="59"/>
      <c r="AI170" s="59"/>
      <c r="AJ170" s="59"/>
      <c r="AK170" s="59"/>
      <c r="AL170" s="59"/>
    </row>
    <row r="171" spans="1:38" s="14" customFormat="1" ht="20.100000000000001" customHeight="1" thickBot="1">
      <c r="A171" s="172" t="str">
        <f t="shared" si="20"/>
        <v>Przychody ze sprzedaży innych paliw</v>
      </c>
      <c r="B171" s="339">
        <v>614</v>
      </c>
      <c r="C171" s="339">
        <v>4243</v>
      </c>
      <c r="D171" s="283">
        <f t="shared" si="21"/>
        <v>-0.85529106764082019</v>
      </c>
      <c r="E171" s="13"/>
      <c r="F171" s="23"/>
      <c r="G171" s="23"/>
      <c r="H171" s="23"/>
      <c r="I171" s="32"/>
      <c r="J171" s="31"/>
      <c r="K171" s="32"/>
      <c r="L171" s="30"/>
      <c r="M171" s="34"/>
      <c r="N171" s="13"/>
      <c r="O171" s="13"/>
      <c r="P171" s="13"/>
      <c r="Q171" s="13"/>
      <c r="R171" s="13"/>
      <c r="S171" s="13"/>
      <c r="T171" s="13"/>
      <c r="U171" s="13"/>
      <c r="V171" s="60"/>
      <c r="W171" s="60"/>
      <c r="X171" s="60"/>
      <c r="Y171" s="106" t="s">
        <v>179</v>
      </c>
      <c r="Z171" s="124" t="s">
        <v>180</v>
      </c>
      <c r="AA171" s="60"/>
      <c r="AB171" s="60"/>
      <c r="AC171" s="60"/>
      <c r="AD171" s="59"/>
      <c r="AE171" s="59"/>
      <c r="AF171" s="59"/>
      <c r="AG171" s="59"/>
      <c r="AH171" s="59"/>
      <c r="AI171" s="59"/>
      <c r="AJ171" s="59"/>
      <c r="AK171" s="59"/>
      <c r="AL171" s="59"/>
    </row>
    <row r="172" spans="1:38" s="14" customFormat="1" ht="20.100000000000001" customHeight="1">
      <c r="A172" s="209" t="str">
        <f t="shared" si="20"/>
        <v>Koszty rodzajowe, w tym:</v>
      </c>
      <c r="B172" s="178">
        <v>688</v>
      </c>
      <c r="C172" s="178">
        <v>892</v>
      </c>
      <c r="D172" s="284">
        <f t="shared" si="21"/>
        <v>-0.22869955156950672</v>
      </c>
      <c r="E172" s="13"/>
      <c r="F172" s="23"/>
      <c r="G172" s="23"/>
      <c r="H172" s="23"/>
      <c r="I172" s="36"/>
      <c r="J172" s="38"/>
      <c r="K172" s="47"/>
      <c r="L172" s="47"/>
      <c r="M172" s="48"/>
      <c r="N172" s="13"/>
      <c r="O172" s="13"/>
      <c r="P172" s="13"/>
      <c r="Q172" s="13"/>
      <c r="R172" s="13"/>
      <c r="S172" s="13"/>
      <c r="T172" s="13"/>
      <c r="U172" s="13"/>
      <c r="V172" s="60"/>
      <c r="W172" s="60"/>
      <c r="X172" s="60"/>
      <c r="Y172" s="107" t="s">
        <v>126</v>
      </c>
      <c r="Z172" s="125" t="s">
        <v>127</v>
      </c>
      <c r="AA172" s="60"/>
      <c r="AB172" s="60"/>
      <c r="AC172" s="60"/>
      <c r="AD172" s="59"/>
      <c r="AE172" s="59"/>
      <c r="AF172" s="59"/>
      <c r="AG172" s="59"/>
      <c r="AH172" s="59"/>
      <c r="AI172" s="59"/>
      <c r="AJ172" s="59"/>
      <c r="AK172" s="59"/>
      <c r="AL172" s="59"/>
    </row>
    <row r="173" spans="1:38" s="14" customFormat="1" ht="20.100000000000001" customHeight="1">
      <c r="A173" s="172" t="str">
        <f t="shared" si="20"/>
        <v>Amortyzacja</v>
      </c>
      <c r="B173" s="339">
        <v>9</v>
      </c>
      <c r="C173" s="339">
        <v>8</v>
      </c>
      <c r="D173" s="285">
        <f t="shared" si="21"/>
        <v>0.125</v>
      </c>
      <c r="E173" s="13"/>
      <c r="F173" s="23"/>
      <c r="G173" s="23"/>
      <c r="H173" s="23"/>
      <c r="I173" s="32"/>
      <c r="J173" s="34"/>
      <c r="K173" s="32"/>
      <c r="L173" s="32"/>
      <c r="M173" s="34"/>
      <c r="N173" s="13"/>
      <c r="O173" s="13"/>
      <c r="P173" s="13"/>
      <c r="Q173" s="13"/>
      <c r="R173" s="13"/>
      <c r="S173" s="13"/>
      <c r="T173" s="13"/>
      <c r="U173" s="13"/>
      <c r="V173" s="60"/>
      <c r="W173" s="60"/>
      <c r="X173" s="60"/>
      <c r="Y173" s="104" t="s">
        <v>128</v>
      </c>
      <c r="Z173" s="126" t="s">
        <v>129</v>
      </c>
      <c r="AA173" s="60"/>
      <c r="AB173" s="60"/>
      <c r="AC173" s="60"/>
      <c r="AD173" s="59"/>
      <c r="AE173" s="59"/>
      <c r="AF173" s="59"/>
      <c r="AG173" s="59"/>
      <c r="AH173" s="59"/>
      <c r="AI173" s="59"/>
      <c r="AJ173" s="59"/>
      <c r="AK173" s="59"/>
      <c r="AL173" s="59"/>
    </row>
    <row r="174" spans="1:38" s="14" customFormat="1" ht="20.100000000000001" customHeight="1">
      <c r="A174" s="172" t="str">
        <f t="shared" si="20"/>
        <v>Zużycie materiałów</v>
      </c>
      <c r="B174" s="339">
        <v>2</v>
      </c>
      <c r="C174" s="339">
        <v>2</v>
      </c>
      <c r="D174" s="283" t="s">
        <v>35</v>
      </c>
      <c r="E174" s="13"/>
      <c r="F174" s="23"/>
      <c r="G174" s="23"/>
      <c r="H174" s="23"/>
      <c r="I174" s="32"/>
      <c r="J174" s="33"/>
      <c r="K174" s="32"/>
      <c r="L174" s="32"/>
      <c r="M174" s="33"/>
      <c r="N174" s="13"/>
      <c r="O174" s="13"/>
      <c r="P174" s="13"/>
      <c r="Q174" s="13"/>
      <c r="R174" s="13"/>
      <c r="S174" s="13"/>
      <c r="T174" s="13"/>
      <c r="U174" s="13"/>
      <c r="V174" s="60"/>
      <c r="W174" s="60"/>
      <c r="X174" s="60"/>
      <c r="Y174" s="104" t="s">
        <v>130</v>
      </c>
      <c r="Z174" s="126" t="s">
        <v>163</v>
      </c>
      <c r="AA174" s="60"/>
      <c r="AB174" s="60"/>
      <c r="AC174" s="60"/>
      <c r="AD174" s="59"/>
      <c r="AE174" s="59"/>
      <c r="AF174" s="59"/>
      <c r="AG174" s="59"/>
      <c r="AH174" s="59"/>
      <c r="AI174" s="59"/>
      <c r="AJ174" s="59"/>
      <c r="AK174" s="59"/>
      <c r="AL174" s="59"/>
    </row>
    <row r="175" spans="1:38" s="14" customFormat="1" ht="20.100000000000001" customHeight="1">
      <c r="A175" s="172" t="str">
        <f t="shared" si="20"/>
        <v>Zużycie energii</v>
      </c>
      <c r="B175" s="339">
        <v>2</v>
      </c>
      <c r="C175" s="339">
        <v>2</v>
      </c>
      <c r="D175" s="283" t="s">
        <v>35</v>
      </c>
      <c r="E175" s="13"/>
      <c r="F175" s="23"/>
      <c r="G175" s="23"/>
      <c r="H175" s="23"/>
      <c r="I175" s="32"/>
      <c r="J175" s="33"/>
      <c r="K175" s="32"/>
      <c r="L175" s="32"/>
      <c r="M175" s="33"/>
      <c r="N175" s="13"/>
      <c r="O175" s="13"/>
      <c r="P175" s="13"/>
      <c r="Q175" s="13"/>
      <c r="R175" s="13"/>
      <c r="S175" s="13"/>
      <c r="T175" s="13"/>
      <c r="U175" s="13"/>
      <c r="V175" s="60"/>
      <c r="W175" s="60"/>
      <c r="X175" s="60"/>
      <c r="Y175" s="104" t="s">
        <v>132</v>
      </c>
      <c r="Z175" s="126" t="s">
        <v>133</v>
      </c>
      <c r="AA175" s="60"/>
      <c r="AB175" s="60"/>
      <c r="AC175" s="60"/>
      <c r="AD175" s="59"/>
      <c r="AE175" s="59"/>
      <c r="AF175" s="59"/>
      <c r="AG175" s="59"/>
      <c r="AH175" s="59"/>
      <c r="AI175" s="59"/>
      <c r="AJ175" s="59"/>
      <c r="AK175" s="59"/>
      <c r="AL175" s="59"/>
    </row>
    <row r="176" spans="1:38" s="14" customFormat="1" ht="20.100000000000001" customHeight="1">
      <c r="A176" s="172" t="str">
        <f t="shared" si="20"/>
        <v>Usługi obce</v>
      </c>
      <c r="B176" s="339">
        <v>114</v>
      </c>
      <c r="C176" s="339">
        <v>187</v>
      </c>
      <c r="D176" s="285">
        <f t="shared" si="21"/>
        <v>-0.39037433155080214</v>
      </c>
      <c r="E176" s="13"/>
      <c r="F176" s="23"/>
      <c r="G176" s="23"/>
      <c r="H176" s="23"/>
      <c r="I176" s="32"/>
      <c r="J176" s="34"/>
      <c r="K176" s="32"/>
      <c r="L176" s="32"/>
      <c r="M176" s="31"/>
      <c r="N176" s="13"/>
      <c r="O176" s="13"/>
      <c r="P176" s="13"/>
      <c r="Q176" s="13"/>
      <c r="R176" s="13"/>
      <c r="S176" s="13"/>
      <c r="T176" s="13"/>
      <c r="U176" s="13"/>
      <c r="V176" s="60"/>
      <c r="W176" s="60"/>
      <c r="X176" s="60"/>
      <c r="Y176" s="104" t="s">
        <v>134</v>
      </c>
      <c r="Z176" s="126" t="s">
        <v>135</v>
      </c>
      <c r="AA176" s="60"/>
      <c r="AB176" s="60"/>
      <c r="AC176" s="60"/>
      <c r="AD176" s="59"/>
      <c r="AE176" s="59"/>
      <c r="AF176" s="59"/>
      <c r="AG176" s="59"/>
      <c r="AH176" s="59"/>
      <c r="AI176" s="59"/>
      <c r="AJ176" s="59"/>
      <c r="AK176" s="59"/>
      <c r="AL176" s="59"/>
    </row>
    <row r="177" spans="1:38" s="14" customFormat="1" ht="20.100000000000001" customHeight="1">
      <c r="A177" s="172" t="str">
        <f t="shared" si="20"/>
        <v>Podatki i opłaty</v>
      </c>
      <c r="B177" s="339">
        <v>294</v>
      </c>
      <c r="C177" s="339">
        <v>502</v>
      </c>
      <c r="D177" s="285">
        <f t="shared" si="21"/>
        <v>-0.41434262948207173</v>
      </c>
      <c r="E177" s="13"/>
      <c r="F177" s="23"/>
      <c r="G177" s="23"/>
      <c r="H177" s="23"/>
      <c r="I177" s="32"/>
      <c r="J177" s="34"/>
      <c r="K177" s="32"/>
      <c r="L177" s="32"/>
      <c r="M177" s="31"/>
      <c r="N177" s="13"/>
      <c r="O177" s="13"/>
      <c r="P177" s="13"/>
      <c r="Q177" s="13"/>
      <c r="R177" s="13"/>
      <c r="S177" s="13"/>
      <c r="T177" s="13"/>
      <c r="U177" s="13"/>
      <c r="V177" s="60"/>
      <c r="W177" s="60"/>
      <c r="X177" s="60"/>
      <c r="Y177" s="104" t="s">
        <v>136</v>
      </c>
      <c r="Z177" s="126" t="s">
        <v>137</v>
      </c>
      <c r="AA177" s="60"/>
      <c r="AB177" s="60"/>
      <c r="AC177" s="60"/>
      <c r="AD177" s="59"/>
      <c r="AE177" s="59"/>
      <c r="AF177" s="59"/>
      <c r="AG177" s="59"/>
      <c r="AH177" s="59"/>
      <c r="AI177" s="59"/>
      <c r="AJ177" s="59"/>
      <c r="AK177" s="59"/>
      <c r="AL177" s="59"/>
    </row>
    <row r="178" spans="1:38" s="14" customFormat="1" ht="20.100000000000001" customHeight="1">
      <c r="A178" s="172" t="str">
        <f t="shared" si="20"/>
        <v>Koszty osobowe</v>
      </c>
      <c r="B178" s="339">
        <v>212</v>
      </c>
      <c r="C178" s="339">
        <v>148</v>
      </c>
      <c r="D178" s="285">
        <f t="shared" si="21"/>
        <v>0.43243243243243246</v>
      </c>
      <c r="E178" s="13"/>
      <c r="F178" s="23"/>
      <c r="G178" s="23"/>
      <c r="H178" s="23"/>
      <c r="I178" s="32"/>
      <c r="J178" s="34"/>
      <c r="K178" s="32"/>
      <c r="L178" s="32"/>
      <c r="M178" s="34"/>
      <c r="N178" s="13"/>
      <c r="O178" s="13"/>
      <c r="P178" s="13"/>
      <c r="Q178" s="13"/>
      <c r="R178" s="13"/>
      <c r="S178" s="13"/>
      <c r="T178" s="13"/>
      <c r="U178" s="13"/>
      <c r="V178" s="60"/>
      <c r="W178" s="60"/>
      <c r="X178" s="60"/>
      <c r="Y178" s="104" t="s">
        <v>138</v>
      </c>
      <c r="Z178" s="126" t="s">
        <v>139</v>
      </c>
      <c r="AA178" s="60"/>
      <c r="AB178" s="60"/>
      <c r="AC178" s="60"/>
      <c r="AD178" s="59"/>
      <c r="AE178" s="59"/>
      <c r="AF178" s="59"/>
      <c r="AG178" s="59"/>
      <c r="AH178" s="59"/>
      <c r="AI178" s="59"/>
      <c r="AJ178" s="59"/>
      <c r="AK178" s="59"/>
      <c r="AL178" s="59"/>
    </row>
    <row r="179" spans="1:38" s="14" customFormat="1" ht="20.100000000000001" customHeight="1" thickBot="1">
      <c r="A179" s="172" t="str">
        <f t="shared" si="20"/>
        <v>Pozostałe koszty</v>
      </c>
      <c r="B179" s="339">
        <v>56</v>
      </c>
      <c r="C179" s="339">
        <v>43</v>
      </c>
      <c r="D179" s="285">
        <f t="shared" si="21"/>
        <v>0.30232558139534882</v>
      </c>
      <c r="E179" s="13"/>
      <c r="F179" s="23"/>
      <c r="G179" s="23"/>
      <c r="H179" s="23"/>
      <c r="I179" s="32"/>
      <c r="J179" s="31"/>
      <c r="K179" s="32"/>
      <c r="L179" s="32"/>
      <c r="M179" s="31"/>
      <c r="N179" s="13"/>
      <c r="O179" s="13"/>
      <c r="P179" s="13"/>
      <c r="Q179" s="13"/>
      <c r="R179" s="13"/>
      <c r="S179" s="13"/>
      <c r="T179" s="13"/>
      <c r="U179" s="13"/>
      <c r="V179" s="60"/>
      <c r="W179" s="60"/>
      <c r="X179" s="60"/>
      <c r="Y179" s="106" t="s">
        <v>140</v>
      </c>
      <c r="Z179" s="124" t="s">
        <v>141</v>
      </c>
      <c r="AA179" s="60"/>
      <c r="AB179" s="60"/>
      <c r="AC179" s="60"/>
      <c r="AD179" s="59"/>
      <c r="AE179" s="59"/>
      <c r="AF179" s="59"/>
      <c r="AG179" s="59"/>
      <c r="AH179" s="59"/>
      <c r="AI179" s="59"/>
      <c r="AJ179" s="59"/>
      <c r="AK179" s="59"/>
      <c r="AL179" s="59"/>
    </row>
    <row r="180" spans="1:38" s="14" customFormat="1" ht="20.100000000000001" customHeight="1" thickBot="1">
      <c r="A180" s="172" t="str">
        <f t="shared" si="20"/>
        <v>Wartość sprzedanych towarów i materiałów</v>
      </c>
      <c r="B180" s="340">
        <v>22183</v>
      </c>
      <c r="C180" s="340">
        <v>13829</v>
      </c>
      <c r="D180" s="284">
        <f t="shared" si="21"/>
        <v>0.6040928483621375</v>
      </c>
      <c r="E180" s="13"/>
      <c r="F180" s="23"/>
      <c r="G180" s="23"/>
      <c r="H180" s="23"/>
      <c r="I180" s="32"/>
      <c r="J180" s="31"/>
      <c r="K180" s="32"/>
      <c r="L180" s="32"/>
      <c r="M180" s="31"/>
      <c r="N180" s="13"/>
      <c r="O180" s="13"/>
      <c r="P180" s="13"/>
      <c r="Q180" s="13"/>
      <c r="R180" s="13"/>
      <c r="S180" s="13"/>
      <c r="T180" s="13"/>
      <c r="U180" s="13"/>
      <c r="V180" s="60"/>
      <c r="W180" s="60"/>
      <c r="X180" s="60"/>
      <c r="Y180" s="132" t="s">
        <v>144</v>
      </c>
      <c r="Z180" s="125" t="s">
        <v>145</v>
      </c>
      <c r="AA180" s="60"/>
      <c r="AB180" s="60"/>
      <c r="AC180" s="60"/>
      <c r="AD180" s="59"/>
      <c r="AE180" s="59"/>
      <c r="AF180" s="59"/>
      <c r="AG180" s="59"/>
      <c r="AH180" s="59"/>
      <c r="AI180" s="59"/>
      <c r="AJ180" s="59"/>
      <c r="AK180" s="59"/>
      <c r="AL180" s="59"/>
    </row>
    <row r="181" spans="1:38" s="14" customFormat="1" ht="20.100000000000001" customHeight="1" thickBot="1">
      <c r="A181" s="172" t="str">
        <f t="shared" si="20"/>
        <v>Wynik na pozostałej działalności operacyjnej</v>
      </c>
      <c r="B181" s="340">
        <v>-909</v>
      </c>
      <c r="C181" s="340">
        <v>671</v>
      </c>
      <c r="D181" s="282" t="s">
        <v>35</v>
      </c>
      <c r="E181" s="13"/>
      <c r="F181" s="23"/>
      <c r="G181" s="23"/>
      <c r="H181" s="23"/>
      <c r="I181" s="30"/>
      <c r="J181" s="34"/>
      <c r="K181" s="30"/>
      <c r="L181" s="30"/>
      <c r="M181" s="34"/>
      <c r="N181" s="13"/>
      <c r="O181" s="13"/>
      <c r="P181" s="13"/>
      <c r="Q181" s="13"/>
      <c r="R181" s="13"/>
      <c r="S181" s="13"/>
      <c r="T181" s="13"/>
      <c r="U181" s="13"/>
      <c r="V181" s="60"/>
      <c r="W181" s="60"/>
      <c r="X181" s="60"/>
      <c r="Y181" s="133" t="s">
        <v>146</v>
      </c>
      <c r="Z181" s="134" t="s">
        <v>147</v>
      </c>
      <c r="AA181" s="60"/>
      <c r="AB181" s="60"/>
      <c r="AC181" s="60"/>
      <c r="AD181" s="59"/>
      <c r="AE181" s="59"/>
      <c r="AF181" s="59"/>
      <c r="AG181" s="59"/>
      <c r="AH181" s="59"/>
      <c r="AI181" s="59"/>
      <c r="AJ181" s="59"/>
      <c r="AK181" s="59"/>
      <c r="AL181" s="59"/>
    </row>
    <row r="182" spans="1:38" s="14" customFormat="1" ht="20.100000000000001" customHeight="1" thickBot="1">
      <c r="A182" s="172" t="str">
        <f t="shared" si="20"/>
        <v>EBIT</v>
      </c>
      <c r="B182" s="340">
        <v>-517</v>
      </c>
      <c r="C182" s="340">
        <v>350</v>
      </c>
      <c r="D182" s="282" t="s">
        <v>35</v>
      </c>
      <c r="E182" s="13"/>
      <c r="F182" s="23"/>
      <c r="G182" s="23"/>
      <c r="H182" s="23"/>
      <c r="I182" s="32"/>
      <c r="J182" s="34"/>
      <c r="K182" s="32"/>
      <c r="L182" s="32"/>
      <c r="M182" s="31"/>
      <c r="N182" s="13"/>
      <c r="O182" s="13"/>
      <c r="P182" s="13"/>
      <c r="Q182" s="13"/>
      <c r="R182" s="13"/>
      <c r="S182" s="13"/>
      <c r="T182" s="13"/>
      <c r="U182" s="13"/>
      <c r="V182" s="60"/>
      <c r="W182" s="60"/>
      <c r="X182" s="60"/>
      <c r="Y182" s="133" t="s">
        <v>22</v>
      </c>
      <c r="Z182" s="135" t="s">
        <v>22</v>
      </c>
      <c r="AA182" s="60"/>
      <c r="AB182" s="60"/>
      <c r="AC182" s="60"/>
      <c r="AD182" s="59"/>
      <c r="AE182" s="59"/>
      <c r="AF182" s="59"/>
      <c r="AG182" s="59"/>
      <c r="AH182" s="59"/>
      <c r="AI182" s="59"/>
      <c r="AJ182" s="59"/>
      <c r="AK182" s="59"/>
      <c r="AL182" s="59"/>
    </row>
    <row r="183" spans="1:38" s="14" customFormat="1" ht="20.100000000000001" customHeight="1" thickBot="1">
      <c r="A183" s="172" t="str">
        <f t="shared" si="20"/>
        <v>EBITDA</v>
      </c>
      <c r="B183" s="340">
        <v>-508</v>
      </c>
      <c r="C183" s="340">
        <v>358</v>
      </c>
      <c r="D183" s="282" t="s">
        <v>35</v>
      </c>
      <c r="E183" s="13"/>
      <c r="F183" s="23"/>
      <c r="G183" s="23"/>
      <c r="H183" s="23"/>
      <c r="I183" s="32"/>
      <c r="J183" s="34"/>
      <c r="K183" s="32"/>
      <c r="L183" s="32"/>
      <c r="M183" s="31"/>
      <c r="N183" s="13"/>
      <c r="O183" s="13"/>
      <c r="P183" s="13"/>
      <c r="Q183" s="13"/>
      <c r="R183" s="13"/>
      <c r="S183" s="13"/>
      <c r="T183" s="13"/>
      <c r="U183" s="13"/>
      <c r="V183" s="60"/>
      <c r="W183" s="60"/>
      <c r="X183" s="60"/>
      <c r="Y183" s="133" t="s">
        <v>18</v>
      </c>
      <c r="Z183" s="135" t="s">
        <v>18</v>
      </c>
      <c r="AA183" s="60"/>
      <c r="AB183" s="60"/>
      <c r="AC183" s="60"/>
      <c r="AD183" s="59"/>
      <c r="AE183" s="59"/>
      <c r="AF183" s="59"/>
      <c r="AG183" s="59"/>
      <c r="AH183" s="59"/>
      <c r="AI183" s="59"/>
      <c r="AJ183" s="59"/>
      <c r="AK183" s="59"/>
      <c r="AL183" s="59"/>
    </row>
    <row r="184" spans="1:38" s="14" customFormat="1" ht="20.100000000000001" customHeight="1">
      <c r="A184" s="172"/>
      <c r="B184" s="210"/>
      <c r="C184" s="210"/>
      <c r="D184" s="211"/>
      <c r="E184" s="13"/>
      <c r="F184" s="2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60"/>
      <c r="W184" s="60"/>
      <c r="X184" s="60"/>
      <c r="Y184" s="81"/>
      <c r="Z184" s="81"/>
      <c r="AA184" s="60"/>
      <c r="AB184" s="60"/>
      <c r="AC184" s="60"/>
      <c r="AD184" s="59"/>
      <c r="AE184" s="59"/>
      <c r="AF184" s="59"/>
      <c r="AG184" s="59"/>
      <c r="AH184" s="59"/>
      <c r="AI184" s="59"/>
      <c r="AJ184" s="59"/>
      <c r="AK184" s="59"/>
      <c r="AL184" s="59"/>
    </row>
    <row r="185" spans="1:38" s="9" customFormat="1" ht="21" customHeight="1" thickBot="1">
      <c r="A185" s="264" t="str">
        <f t="shared" ref="A185:A190" si="22">IF(B$1="SWITCH TO ENGLISH",Y185,Z185)</f>
        <v xml:space="preserve">Skonsolidowane przepływy pieniężne </v>
      </c>
      <c r="B185" s="161"/>
      <c r="C185" s="161"/>
      <c r="D185" s="161"/>
      <c r="E185" s="13"/>
      <c r="F185" s="23"/>
      <c r="G185" s="378"/>
      <c r="H185" s="378"/>
      <c r="I185" s="378"/>
      <c r="J185" s="378"/>
      <c r="K185" s="26"/>
      <c r="L185" s="26"/>
      <c r="M185" s="26"/>
      <c r="N185" s="13"/>
      <c r="O185" s="13"/>
      <c r="P185" s="13"/>
      <c r="Q185" s="13"/>
      <c r="R185" s="13"/>
      <c r="S185" s="13"/>
      <c r="T185" s="13"/>
      <c r="U185" s="13"/>
      <c r="V185" s="60"/>
      <c r="W185" s="61"/>
      <c r="X185" s="61"/>
      <c r="Y185" s="79" t="s">
        <v>181</v>
      </c>
      <c r="Z185" s="79" t="s">
        <v>182</v>
      </c>
      <c r="AA185" s="61"/>
      <c r="AB185" s="61"/>
      <c r="AC185" s="61"/>
      <c r="AD185" s="58"/>
      <c r="AE185" s="58"/>
      <c r="AF185" s="58"/>
      <c r="AG185" s="58"/>
      <c r="AH185" s="58"/>
      <c r="AI185" s="58"/>
      <c r="AJ185" s="58"/>
      <c r="AK185" s="58"/>
      <c r="AL185" s="58"/>
    </row>
    <row r="186" spans="1:38" s="14" customFormat="1" ht="20.100000000000001" customHeight="1" thickTop="1">
      <c r="A186" s="265" t="str">
        <f t="shared" si="22"/>
        <v>mln PLN</v>
      </c>
      <c r="B186" s="208" t="str">
        <f>B144</f>
        <v>IV kw. 2023</v>
      </c>
      <c r="C186" s="208" t="str">
        <f>C144</f>
        <v>IV kw. 2022</v>
      </c>
      <c r="D186" s="208" t="str">
        <f>D144</f>
        <v>r/r</v>
      </c>
      <c r="E186" s="13"/>
      <c r="F186" s="23"/>
      <c r="G186" s="37"/>
      <c r="H186" s="28"/>
      <c r="I186" s="28"/>
      <c r="J186" s="37"/>
      <c r="K186" s="37"/>
      <c r="L186" s="37"/>
      <c r="M186" s="37"/>
      <c r="N186" s="13"/>
      <c r="O186" s="13"/>
      <c r="P186" s="13"/>
      <c r="Q186" s="13"/>
      <c r="R186" s="13"/>
      <c r="S186" s="13"/>
      <c r="T186" s="13"/>
      <c r="U186" s="13"/>
      <c r="V186" s="60"/>
      <c r="W186" s="60"/>
      <c r="X186" s="60"/>
      <c r="Y186" s="80" t="s">
        <v>183</v>
      </c>
      <c r="Z186" s="80" t="s">
        <v>111</v>
      </c>
      <c r="AA186" s="60"/>
      <c r="AB186" s="60"/>
      <c r="AC186" s="60"/>
      <c r="AD186" s="59"/>
      <c r="AE186" s="59"/>
      <c r="AF186" s="59"/>
      <c r="AG186" s="59"/>
      <c r="AH186" s="59"/>
      <c r="AI186" s="59"/>
      <c r="AJ186" s="59"/>
      <c r="AK186" s="59"/>
      <c r="AL186" s="59"/>
    </row>
    <row r="187" spans="1:38" s="14" customFormat="1" ht="20.100000000000001" customHeight="1">
      <c r="A187" s="266" t="str">
        <f t="shared" si="22"/>
        <v>Operacyjne</v>
      </c>
      <c r="B187" s="348">
        <v>-6262</v>
      </c>
      <c r="C187" s="348">
        <v>3070</v>
      </c>
      <c r="D187" s="204"/>
      <c r="E187" s="13"/>
      <c r="F187" s="23"/>
      <c r="G187" s="23"/>
      <c r="H187" s="23"/>
      <c r="I187" s="32"/>
      <c r="J187" s="19"/>
      <c r="K187" s="30"/>
      <c r="L187" s="30"/>
      <c r="M187" s="19"/>
      <c r="N187" s="13"/>
      <c r="O187" s="13"/>
      <c r="P187" s="13"/>
      <c r="Q187" s="13"/>
      <c r="R187" s="13"/>
      <c r="S187" s="13"/>
      <c r="T187" s="13"/>
      <c r="U187" s="13"/>
      <c r="V187" s="60"/>
      <c r="W187" s="60"/>
      <c r="X187" s="60"/>
      <c r="Y187" s="81" t="s">
        <v>184</v>
      </c>
      <c r="Z187" s="81" t="s">
        <v>185</v>
      </c>
      <c r="AA187" s="60"/>
      <c r="AB187" s="60"/>
      <c r="AC187" s="60"/>
      <c r="AD187" s="59"/>
      <c r="AE187" s="59"/>
      <c r="AF187" s="59"/>
      <c r="AG187" s="59"/>
      <c r="AH187" s="59"/>
      <c r="AI187" s="59"/>
      <c r="AJ187" s="59"/>
      <c r="AK187" s="59"/>
      <c r="AL187" s="59"/>
    </row>
    <row r="188" spans="1:38" s="14" customFormat="1" ht="20.100000000000001" customHeight="1">
      <c r="A188" s="266" t="str">
        <f t="shared" si="22"/>
        <v>Inwestycyjne</v>
      </c>
      <c r="B188" s="348">
        <v>-3256</v>
      </c>
      <c r="C188" s="348">
        <v>-2654</v>
      </c>
      <c r="D188" s="204"/>
      <c r="E188" s="13"/>
      <c r="F188" s="23"/>
      <c r="G188" s="23"/>
      <c r="H188" s="23"/>
      <c r="I188" s="30"/>
      <c r="J188" s="52"/>
      <c r="K188" s="30"/>
      <c r="L188" s="30"/>
      <c r="M188" s="52"/>
      <c r="N188" s="13"/>
      <c r="O188" s="13"/>
      <c r="P188" s="13"/>
      <c r="Q188" s="13"/>
      <c r="R188" s="13"/>
      <c r="S188" s="13"/>
      <c r="T188" s="13"/>
      <c r="U188" s="13"/>
      <c r="V188" s="60"/>
      <c r="W188" s="60"/>
      <c r="X188" s="60"/>
      <c r="Y188" s="81" t="s">
        <v>186</v>
      </c>
      <c r="Z188" s="81" t="s">
        <v>187</v>
      </c>
      <c r="AA188" s="78"/>
      <c r="AB188" s="78"/>
      <c r="AC188" s="78"/>
      <c r="AD188" s="59"/>
      <c r="AE188" s="59"/>
      <c r="AF188" s="59"/>
      <c r="AG188" s="59"/>
      <c r="AH188" s="59"/>
      <c r="AI188" s="59"/>
      <c r="AJ188" s="59"/>
      <c r="AK188" s="59"/>
      <c r="AL188" s="59"/>
    </row>
    <row r="189" spans="1:38" s="14" customFormat="1" ht="20.100000000000001" customHeight="1">
      <c r="A189" s="172" t="str">
        <f t="shared" si="22"/>
        <v>Finansowe</v>
      </c>
      <c r="B189" s="348">
        <v>2588</v>
      </c>
      <c r="C189" s="348">
        <v>-336</v>
      </c>
      <c r="D189" s="204"/>
      <c r="E189" s="13"/>
      <c r="F189" s="23"/>
      <c r="G189" s="23"/>
      <c r="H189" s="23"/>
      <c r="I189" s="30"/>
      <c r="J189" s="19"/>
      <c r="K189" s="32"/>
      <c r="L189" s="32"/>
      <c r="M189" s="19"/>
      <c r="N189" s="13"/>
      <c r="O189" s="13"/>
      <c r="P189" s="13"/>
      <c r="Q189" s="13"/>
      <c r="R189" s="13"/>
      <c r="S189" s="13"/>
      <c r="T189" s="13"/>
      <c r="U189" s="13"/>
      <c r="V189" s="60"/>
      <c r="W189" s="60"/>
      <c r="X189" s="60"/>
      <c r="Y189" s="81" t="s">
        <v>188</v>
      </c>
      <c r="Z189" s="81" t="s">
        <v>189</v>
      </c>
      <c r="AA189" s="78"/>
      <c r="AB189" s="78"/>
      <c r="AC189" s="78"/>
      <c r="AD189" s="59"/>
      <c r="AE189" s="59"/>
      <c r="AF189" s="59"/>
      <c r="AG189" s="59"/>
      <c r="AH189" s="59"/>
      <c r="AI189" s="59"/>
      <c r="AJ189" s="59"/>
      <c r="AK189" s="59"/>
      <c r="AL189" s="59"/>
    </row>
    <row r="190" spans="1:38" s="14" customFormat="1" ht="20.100000000000001" customHeight="1">
      <c r="A190" s="209" t="str">
        <f t="shared" si="22"/>
        <v>Zmiana środków pieniężnych i ich ekwiwalentów</v>
      </c>
      <c r="B190" s="349">
        <v>-6930</v>
      </c>
      <c r="C190" s="349">
        <v>80</v>
      </c>
      <c r="D190" s="267"/>
      <c r="E190" s="13"/>
      <c r="F190" s="23"/>
      <c r="G190" s="23"/>
      <c r="H190" s="23"/>
      <c r="I190" s="32"/>
      <c r="J190" s="19"/>
      <c r="K190" s="53"/>
      <c r="L190" s="30"/>
      <c r="M190" s="19"/>
      <c r="N190" s="13"/>
      <c r="O190" s="13"/>
      <c r="P190" s="13"/>
      <c r="Q190" s="13"/>
      <c r="R190" s="13"/>
      <c r="S190" s="13"/>
      <c r="T190" s="13"/>
      <c r="U190" s="13"/>
      <c r="V190" s="60"/>
      <c r="W190" s="60"/>
      <c r="X190" s="60"/>
      <c r="Y190" s="81" t="s">
        <v>190</v>
      </c>
      <c r="Z190" s="81" t="s">
        <v>191</v>
      </c>
      <c r="AA190" s="78"/>
      <c r="AB190" s="78"/>
      <c r="AC190" s="78"/>
      <c r="AD190" s="59"/>
      <c r="AE190" s="59"/>
      <c r="AF190" s="59"/>
      <c r="AG190" s="59"/>
      <c r="AH190" s="59"/>
      <c r="AI190" s="59"/>
      <c r="AJ190" s="59"/>
      <c r="AK190" s="59"/>
      <c r="AL190" s="59"/>
    </row>
    <row r="191" spans="1:38" s="14" customFormat="1" ht="20.100000000000001" customHeight="1">
      <c r="A191" s="205"/>
      <c r="B191" s="268"/>
      <c r="C191" s="268"/>
      <c r="D191" s="269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60"/>
      <c r="W191" s="60"/>
      <c r="X191" s="60"/>
      <c r="Y191" s="82"/>
      <c r="Z191" s="80"/>
      <c r="AA191" s="78"/>
      <c r="AB191" s="78"/>
      <c r="AC191" s="78"/>
      <c r="AD191" s="59"/>
      <c r="AE191" s="59"/>
      <c r="AF191" s="59"/>
      <c r="AG191" s="59"/>
      <c r="AH191" s="59"/>
      <c r="AI191" s="59"/>
      <c r="AJ191" s="59"/>
      <c r="AK191" s="59"/>
      <c r="AL191" s="59"/>
    </row>
    <row r="192" spans="1:38" s="9" customFormat="1" ht="20.100000000000001" customHeight="1" thickBot="1">
      <c r="A192" s="270" t="str">
        <f t="shared" ref="A192:A201" si="23">IF(B$1="SWITCH TO ENGLISH",Y192,Z192)</f>
        <v xml:space="preserve"> Dane z bilansu skonsolidowanego</v>
      </c>
      <c r="B192" s="271"/>
      <c r="C192" s="271"/>
      <c r="D192" s="271"/>
      <c r="E192" s="13"/>
      <c r="F192" s="13"/>
      <c r="G192" s="379"/>
      <c r="H192" s="379"/>
      <c r="I192" s="379"/>
      <c r="J192" s="379"/>
      <c r="K192" s="379"/>
      <c r="L192" s="379"/>
      <c r="M192" s="379"/>
      <c r="N192" s="13"/>
      <c r="O192" s="13"/>
      <c r="P192" s="13"/>
      <c r="Q192" s="13"/>
      <c r="R192" s="13"/>
      <c r="S192" s="13"/>
      <c r="T192" s="13"/>
      <c r="U192" s="13"/>
      <c r="V192" s="60"/>
      <c r="W192" s="61"/>
      <c r="X192" s="61"/>
      <c r="Y192" s="81" t="s">
        <v>192</v>
      </c>
      <c r="Z192" s="81" t="s">
        <v>193</v>
      </c>
      <c r="AA192" s="136" t="s">
        <v>194</v>
      </c>
      <c r="AB192" s="136" t="s">
        <v>195</v>
      </c>
      <c r="AC192" s="136" t="s">
        <v>196</v>
      </c>
      <c r="AD192" s="136" t="s">
        <v>197</v>
      </c>
      <c r="AE192" s="136" t="s">
        <v>198</v>
      </c>
      <c r="AF192" s="136" t="s">
        <v>199</v>
      </c>
      <c r="AG192" s="58"/>
      <c r="AH192" s="58"/>
      <c r="AI192" s="58"/>
      <c r="AJ192" s="58"/>
      <c r="AK192" s="58"/>
      <c r="AL192" s="58"/>
    </row>
    <row r="193" spans="1:38" s="14" customFormat="1" ht="30.75" customHeight="1" thickTop="1" thickBot="1">
      <c r="A193" s="272" t="str">
        <f t="shared" si="23"/>
        <v>mln PLN</v>
      </c>
      <c r="B193" s="208" t="s">
        <v>459</v>
      </c>
      <c r="C193" s="208" t="s">
        <v>460</v>
      </c>
      <c r="D193" s="208" t="s">
        <v>461</v>
      </c>
      <c r="E193" s="13"/>
      <c r="F193" s="13"/>
      <c r="G193" s="24"/>
      <c r="H193" s="25"/>
      <c r="I193" s="25"/>
      <c r="J193" s="25"/>
      <c r="K193" s="25"/>
      <c r="L193" s="25"/>
      <c r="M193" s="25"/>
      <c r="N193" s="13"/>
      <c r="O193" s="13"/>
      <c r="P193" s="13"/>
      <c r="Q193" s="13"/>
      <c r="R193" s="13"/>
      <c r="S193" s="13"/>
      <c r="T193" s="13"/>
      <c r="U193" s="13"/>
      <c r="V193" s="60"/>
      <c r="W193" s="60"/>
      <c r="X193" s="60"/>
      <c r="Y193" s="81" t="s">
        <v>183</v>
      </c>
      <c r="Z193" s="81" t="s">
        <v>111</v>
      </c>
      <c r="AA193" s="136" t="s">
        <v>200</v>
      </c>
      <c r="AB193" s="136" t="s">
        <v>201</v>
      </c>
      <c r="AC193" s="136" t="s">
        <v>202</v>
      </c>
      <c r="AD193" s="136" t="s">
        <v>203</v>
      </c>
      <c r="AE193" s="136" t="s">
        <v>204</v>
      </c>
      <c r="AF193" s="136" t="s">
        <v>199</v>
      </c>
      <c r="AG193" s="59"/>
      <c r="AH193" s="59"/>
      <c r="AI193" s="59"/>
      <c r="AJ193" s="59"/>
      <c r="AK193" s="59"/>
      <c r="AL193" s="59"/>
    </row>
    <row r="194" spans="1:38" s="14" customFormat="1" ht="20.100000000000001" customHeight="1">
      <c r="A194" s="273" t="str">
        <f t="shared" si="23"/>
        <v>Środki pieniężne i ekwiwalenty</v>
      </c>
      <c r="B194" s="350">
        <v>6033</v>
      </c>
      <c r="C194" s="350">
        <v>12963</v>
      </c>
      <c r="D194" s="351">
        <v>-6930</v>
      </c>
      <c r="E194" s="23"/>
      <c r="F194" s="23"/>
      <c r="G194" s="23"/>
      <c r="H194" s="23"/>
      <c r="I194" s="30"/>
      <c r="J194" s="53"/>
      <c r="K194" s="30"/>
      <c r="L194" s="30"/>
      <c r="M194" s="53"/>
      <c r="N194" s="13"/>
      <c r="O194" s="13"/>
      <c r="P194" s="13"/>
      <c r="Q194" s="13"/>
      <c r="R194" s="13"/>
      <c r="S194" s="13"/>
      <c r="T194" s="13"/>
      <c r="U194" s="13"/>
      <c r="V194" s="60"/>
      <c r="W194" s="60"/>
      <c r="X194" s="60"/>
      <c r="Y194" s="81" t="s">
        <v>205</v>
      </c>
      <c r="Z194" s="81" t="s">
        <v>206</v>
      </c>
      <c r="AA194" s="78"/>
      <c r="AB194" s="78"/>
      <c r="AC194" s="78"/>
      <c r="AD194" s="59"/>
      <c r="AE194" s="59"/>
      <c r="AF194" s="59"/>
      <c r="AG194" s="59"/>
      <c r="AH194" s="59"/>
      <c r="AI194" s="59"/>
      <c r="AJ194" s="59"/>
      <c r="AK194" s="59"/>
      <c r="AL194" s="59"/>
    </row>
    <row r="195" spans="1:38" s="14" customFormat="1" ht="20.100000000000001" customHeight="1">
      <c r="A195" s="266" t="str">
        <f t="shared" si="23"/>
        <v xml:space="preserve">Lokaty i depozyty krótkoterminowe </v>
      </c>
      <c r="B195" s="352">
        <v>0</v>
      </c>
      <c r="C195" s="352">
        <v>0</v>
      </c>
      <c r="D195" s="353">
        <v>0</v>
      </c>
      <c r="E195" s="23"/>
      <c r="F195" s="23"/>
      <c r="G195" s="23"/>
      <c r="H195" s="23"/>
      <c r="I195" s="32"/>
      <c r="J195" s="32"/>
      <c r="K195" s="32"/>
      <c r="L195" s="32"/>
      <c r="M195" s="32"/>
      <c r="N195" s="13"/>
      <c r="O195" s="13"/>
      <c r="P195" s="13"/>
      <c r="Q195" s="13"/>
      <c r="R195" s="13"/>
      <c r="S195" s="13"/>
      <c r="T195" s="13"/>
      <c r="U195" s="13"/>
      <c r="V195" s="60"/>
      <c r="W195" s="60"/>
      <c r="X195" s="60"/>
      <c r="Y195" s="81" t="s">
        <v>207</v>
      </c>
      <c r="Z195" s="81" t="s">
        <v>208</v>
      </c>
      <c r="AA195" s="60"/>
      <c r="AB195" s="60"/>
      <c r="AC195" s="60"/>
      <c r="AD195" s="59"/>
      <c r="AE195" s="59"/>
      <c r="AF195" s="59"/>
      <c r="AG195" s="59"/>
      <c r="AH195" s="59"/>
      <c r="AI195" s="59"/>
      <c r="AJ195" s="59"/>
      <c r="AK195" s="59"/>
      <c r="AL195" s="59"/>
    </row>
    <row r="196" spans="1:38" s="14" customFormat="1" ht="20.100000000000001" customHeight="1" thickBot="1">
      <c r="A196" s="274" t="str">
        <f t="shared" si="23"/>
        <v>Środki o ograniczonej możliwości dysponowania (korekta)</v>
      </c>
      <c r="B196" s="354">
        <v>-419</v>
      </c>
      <c r="C196" s="354">
        <v>-169</v>
      </c>
      <c r="D196" s="355">
        <v>-250</v>
      </c>
      <c r="E196" s="23"/>
      <c r="F196" s="23"/>
      <c r="G196" s="23"/>
      <c r="H196" s="23"/>
      <c r="I196" s="32"/>
      <c r="J196" s="32"/>
      <c r="K196" s="32"/>
      <c r="L196" s="32"/>
      <c r="M196" s="32"/>
      <c r="N196" s="13"/>
      <c r="O196" s="13"/>
      <c r="P196" s="13"/>
      <c r="Q196" s="13"/>
      <c r="R196" s="13"/>
      <c r="S196" s="13"/>
      <c r="T196" s="13"/>
      <c r="U196" s="13"/>
      <c r="V196" s="60"/>
      <c r="W196" s="60"/>
      <c r="X196" s="60"/>
      <c r="Y196" s="81" t="s">
        <v>209</v>
      </c>
      <c r="Z196" s="81" t="s">
        <v>210</v>
      </c>
      <c r="AA196" s="60"/>
      <c r="AB196" s="60"/>
      <c r="AC196" s="60"/>
      <c r="AD196" s="59"/>
      <c r="AE196" s="59"/>
      <c r="AF196" s="59"/>
      <c r="AG196" s="59"/>
      <c r="AH196" s="59"/>
      <c r="AI196" s="59"/>
      <c r="AJ196" s="59"/>
      <c r="AK196" s="59"/>
      <c r="AL196" s="59"/>
    </row>
    <row r="197" spans="1:38" s="14" customFormat="1" ht="20.100000000000001" customHeight="1" thickBot="1">
      <c r="A197" s="275" t="str">
        <f t="shared" si="23"/>
        <v>Środki pieniężne w dyspozycji Grupy PGE</v>
      </c>
      <c r="B197" s="356">
        <v>5614</v>
      </c>
      <c r="C197" s="356">
        <v>12794</v>
      </c>
      <c r="D197" s="357">
        <v>-7180</v>
      </c>
      <c r="E197" s="23"/>
      <c r="F197" s="23"/>
      <c r="G197" s="23"/>
      <c r="H197" s="23"/>
      <c r="I197" s="47"/>
      <c r="J197" s="32"/>
      <c r="K197" s="36"/>
      <c r="L197" s="47"/>
      <c r="M197" s="32"/>
      <c r="N197" s="13"/>
      <c r="O197" s="13"/>
      <c r="P197" s="13"/>
      <c r="Q197" s="13"/>
      <c r="R197" s="13"/>
      <c r="S197" s="13"/>
      <c r="T197" s="13"/>
      <c r="U197" s="13"/>
      <c r="V197" s="60"/>
      <c r="W197" s="60"/>
      <c r="X197" s="60"/>
      <c r="Y197" s="80" t="s">
        <v>211</v>
      </c>
      <c r="Z197" s="80" t="s">
        <v>212</v>
      </c>
      <c r="AA197" s="60"/>
      <c r="AB197" s="60"/>
      <c r="AC197" s="60"/>
      <c r="AD197" s="59"/>
      <c r="AE197" s="59"/>
      <c r="AF197" s="59"/>
      <c r="AG197" s="59"/>
      <c r="AH197" s="59"/>
      <c r="AI197" s="59"/>
      <c r="AJ197" s="59"/>
      <c r="AK197" s="59"/>
      <c r="AL197" s="59"/>
    </row>
    <row r="198" spans="1:38" s="14" customFormat="1" ht="20.100000000000001" customHeight="1" thickBot="1">
      <c r="A198" s="276" t="str">
        <f t="shared" si="23"/>
        <v>Krótkoterminowe zadłużenie finansowe</v>
      </c>
      <c r="B198" s="358">
        <v>-6351</v>
      </c>
      <c r="C198" s="358">
        <v>-4061</v>
      </c>
      <c r="D198" s="359">
        <v>-2290</v>
      </c>
      <c r="E198" s="23"/>
      <c r="F198" s="23"/>
      <c r="G198" s="23"/>
      <c r="H198" s="23"/>
      <c r="I198" s="30"/>
      <c r="J198" s="32"/>
      <c r="K198" s="30"/>
      <c r="L198" s="30"/>
      <c r="M198" s="30"/>
      <c r="N198" s="13"/>
      <c r="O198" s="13"/>
      <c r="P198" s="13"/>
      <c r="Q198" s="13"/>
      <c r="R198" s="13"/>
      <c r="S198" s="13"/>
      <c r="T198" s="13"/>
      <c r="U198" s="13"/>
      <c r="V198" s="60"/>
      <c r="W198" s="60"/>
      <c r="X198" s="60"/>
      <c r="Y198" s="81" t="s">
        <v>213</v>
      </c>
      <c r="Z198" s="81" t="s">
        <v>214</v>
      </c>
      <c r="AA198" s="60"/>
      <c r="AB198" s="60"/>
      <c r="AC198" s="60"/>
      <c r="AD198" s="59"/>
      <c r="AE198" s="59"/>
      <c r="AF198" s="59"/>
      <c r="AG198" s="59"/>
      <c r="AH198" s="59"/>
      <c r="AI198" s="59"/>
      <c r="AJ198" s="59"/>
      <c r="AK198" s="59"/>
      <c r="AL198" s="59"/>
    </row>
    <row r="199" spans="1:38" s="14" customFormat="1" ht="20.100000000000001" customHeight="1" thickBot="1">
      <c r="A199" s="277" t="str">
        <f t="shared" si="23"/>
        <v>Długoterminowe zadłużenie finansowe</v>
      </c>
      <c r="B199" s="360">
        <v>-10384</v>
      </c>
      <c r="C199" s="360">
        <v>-10323</v>
      </c>
      <c r="D199" s="361">
        <v>-61</v>
      </c>
      <c r="E199" s="23"/>
      <c r="F199" s="23"/>
      <c r="G199" s="23"/>
      <c r="H199" s="23"/>
      <c r="I199" s="30"/>
      <c r="J199" s="32"/>
      <c r="K199" s="30"/>
      <c r="L199" s="30"/>
      <c r="M199" s="30"/>
      <c r="N199" s="13"/>
      <c r="O199" s="13"/>
      <c r="P199" s="13"/>
      <c r="Q199" s="13"/>
      <c r="R199" s="13"/>
      <c r="S199" s="13"/>
      <c r="T199" s="13"/>
      <c r="U199" s="13"/>
      <c r="V199" s="60"/>
      <c r="W199" s="60"/>
      <c r="X199" s="60"/>
      <c r="Y199" s="81" t="s">
        <v>215</v>
      </c>
      <c r="Z199" s="81" t="s">
        <v>216</v>
      </c>
      <c r="AA199" s="60"/>
      <c r="AB199" s="60"/>
      <c r="AC199" s="60"/>
      <c r="AD199" s="59"/>
      <c r="AE199" s="59"/>
      <c r="AF199" s="59"/>
      <c r="AG199" s="59"/>
      <c r="AH199" s="59"/>
      <c r="AI199" s="59"/>
      <c r="AJ199" s="59"/>
      <c r="AK199" s="59"/>
      <c r="AL199" s="59"/>
    </row>
    <row r="200" spans="1:38" s="14" customFormat="1" ht="20.100000000000001" customHeight="1" thickBot="1">
      <c r="A200" s="278" t="str">
        <f t="shared" si="23"/>
        <v>Łącznie zadłużenie finansowe (brutto)</v>
      </c>
      <c r="B200" s="362">
        <v>-16735</v>
      </c>
      <c r="C200" s="362">
        <v>-14384</v>
      </c>
      <c r="D200" s="363">
        <v>-2351</v>
      </c>
      <c r="E200" s="23"/>
      <c r="F200" s="23"/>
      <c r="G200" s="23"/>
      <c r="H200" s="23"/>
      <c r="I200" s="47"/>
      <c r="J200" s="32"/>
      <c r="K200" s="47"/>
      <c r="L200" s="47"/>
      <c r="M200" s="30"/>
      <c r="N200" s="13"/>
      <c r="O200" s="13"/>
      <c r="P200" s="13"/>
      <c r="Q200" s="13"/>
      <c r="R200" s="13"/>
      <c r="S200" s="13"/>
      <c r="T200" s="13"/>
      <c r="U200" s="13"/>
      <c r="V200" s="60"/>
      <c r="W200" s="60"/>
      <c r="X200" s="60"/>
      <c r="Y200" s="80" t="s">
        <v>217</v>
      </c>
      <c r="Z200" s="81" t="s">
        <v>218</v>
      </c>
      <c r="AA200" s="60"/>
      <c r="AB200" s="60"/>
      <c r="AC200" s="60"/>
      <c r="AD200" s="59"/>
      <c r="AE200" s="59"/>
      <c r="AF200" s="59"/>
      <c r="AG200" s="59"/>
      <c r="AH200" s="59"/>
      <c r="AI200" s="59"/>
      <c r="AJ200" s="59"/>
      <c r="AK200" s="59"/>
      <c r="AL200" s="59"/>
    </row>
    <row r="201" spans="1:38" s="21" customFormat="1" ht="20.100000000000001" customHeight="1" thickBot="1">
      <c r="A201" s="279" t="str">
        <f t="shared" si="23"/>
        <v>Zadłużenie netto</v>
      </c>
      <c r="B201" s="364">
        <v>-11121</v>
      </c>
      <c r="C201" s="364">
        <v>-1590</v>
      </c>
      <c r="D201" s="359">
        <v>-9531</v>
      </c>
      <c r="E201" s="23"/>
      <c r="F201" s="23"/>
      <c r="G201" s="23"/>
      <c r="H201" s="23"/>
      <c r="I201" s="47"/>
      <c r="J201" s="32"/>
      <c r="K201" s="47"/>
      <c r="L201" s="47"/>
      <c r="M201" s="30"/>
      <c r="N201" s="4"/>
      <c r="O201" s="4"/>
      <c r="P201" s="4"/>
      <c r="Q201" s="4"/>
      <c r="R201" s="4"/>
      <c r="S201" s="4"/>
      <c r="T201" s="4"/>
      <c r="U201" s="4"/>
      <c r="V201" s="62"/>
      <c r="W201" s="67"/>
      <c r="X201" s="67"/>
      <c r="Y201" s="80" t="s">
        <v>44</v>
      </c>
      <c r="Z201" s="80" t="s">
        <v>219</v>
      </c>
      <c r="AA201" s="62"/>
      <c r="AB201" s="62"/>
      <c r="AC201" s="62"/>
      <c r="AD201" s="63"/>
      <c r="AE201" s="63"/>
      <c r="AF201" s="63"/>
      <c r="AG201" s="63"/>
      <c r="AH201" s="63"/>
      <c r="AI201" s="63"/>
      <c r="AJ201" s="63"/>
      <c r="AK201" s="63"/>
      <c r="AL201" s="63"/>
    </row>
    <row r="202" spans="1:38" s="21" customFormat="1" ht="20.100000000000001" customHeight="1" thickBot="1">
      <c r="A202" s="279" t="s">
        <v>443</v>
      </c>
      <c r="B202" s="364">
        <v>-21960.257900609995</v>
      </c>
      <c r="C202" s="364">
        <v>-18514</v>
      </c>
      <c r="D202" s="359">
        <v>-3446.257900609995</v>
      </c>
      <c r="E202" s="23"/>
      <c r="F202" s="23"/>
      <c r="G202" s="23"/>
      <c r="H202" s="23"/>
      <c r="I202" s="47"/>
      <c r="J202" s="32"/>
      <c r="K202" s="47"/>
      <c r="L202" s="47"/>
      <c r="M202" s="30"/>
      <c r="N202" s="159"/>
      <c r="O202" s="159"/>
      <c r="P202" s="159"/>
      <c r="Q202" s="159"/>
      <c r="R202" s="159"/>
      <c r="S202" s="159"/>
      <c r="T202" s="159"/>
      <c r="U202" s="159"/>
      <c r="V202" s="62"/>
      <c r="W202" s="67"/>
      <c r="X202" s="67"/>
      <c r="Y202" s="80"/>
      <c r="Z202" s="80"/>
      <c r="AA202" s="62"/>
      <c r="AB202" s="62"/>
      <c r="AC202" s="62"/>
      <c r="AD202" s="63"/>
      <c r="AE202" s="63"/>
      <c r="AF202" s="63"/>
      <c r="AG202" s="63"/>
      <c r="AH202" s="63"/>
      <c r="AI202" s="63"/>
      <c r="AJ202" s="63"/>
      <c r="AK202" s="63"/>
      <c r="AL202" s="63"/>
    </row>
    <row r="203" spans="1:38" s="21" customFormat="1" ht="20.100000000000001" customHeight="1" thickBot="1">
      <c r="A203" s="20"/>
      <c r="B203" s="145"/>
      <c r="C203" s="145"/>
      <c r="D203" s="69"/>
      <c r="E203" s="23"/>
      <c r="F203" s="23"/>
      <c r="G203" s="23"/>
      <c r="H203" s="23"/>
      <c r="I203" s="47"/>
      <c r="J203" s="32"/>
      <c r="K203" s="47"/>
      <c r="L203" s="47"/>
      <c r="M203" s="30"/>
      <c r="N203" s="159"/>
      <c r="O203" s="159"/>
      <c r="P203" s="159"/>
      <c r="Q203" s="159"/>
      <c r="R203" s="159"/>
      <c r="S203" s="159"/>
      <c r="T203" s="159"/>
      <c r="U203" s="159"/>
      <c r="V203" s="62"/>
      <c r="W203" s="67"/>
      <c r="X203" s="67"/>
      <c r="Y203" s="80"/>
      <c r="Z203" s="80"/>
      <c r="AA203" s="62"/>
      <c r="AB203" s="62"/>
      <c r="AC203" s="62"/>
      <c r="AD203" s="63"/>
      <c r="AE203" s="63"/>
      <c r="AF203" s="63"/>
      <c r="AG203" s="63"/>
      <c r="AH203" s="63"/>
      <c r="AI203" s="63"/>
      <c r="AJ203" s="63"/>
      <c r="AK203" s="63"/>
      <c r="AL203" s="63"/>
    </row>
    <row r="204" spans="1:38" ht="15.75">
      <c r="A204" s="15"/>
      <c r="V204" s="68"/>
      <c r="W204" s="68"/>
      <c r="X204" s="68"/>
      <c r="Y204" s="65"/>
      <c r="Z204" s="65"/>
      <c r="AA204" s="60"/>
      <c r="AB204" s="60"/>
      <c r="AC204" s="60"/>
      <c r="AD204" s="64"/>
      <c r="AE204" s="64"/>
      <c r="AF204" s="64"/>
      <c r="AG204" s="64"/>
      <c r="AH204" s="64"/>
      <c r="AI204" s="64"/>
      <c r="AJ204" s="64"/>
      <c r="AK204" s="64"/>
      <c r="AL204" s="64"/>
    </row>
    <row r="205" spans="1:38">
      <c r="V205" s="68"/>
      <c r="W205" s="68"/>
      <c r="X205" s="68"/>
      <c r="Y205" s="65"/>
      <c r="Z205" s="65"/>
      <c r="AA205" s="60"/>
      <c r="AB205" s="60"/>
      <c r="AC205" s="60"/>
      <c r="AD205" s="64"/>
      <c r="AE205" s="64"/>
      <c r="AF205" s="64"/>
      <c r="AG205" s="64"/>
      <c r="AH205" s="64"/>
      <c r="AI205" s="64"/>
      <c r="AJ205" s="64"/>
      <c r="AK205" s="64"/>
      <c r="AL205" s="64"/>
    </row>
    <row r="206" spans="1:38">
      <c r="V206" s="68"/>
      <c r="W206" s="68"/>
      <c r="X206" s="68"/>
      <c r="Y206" s="65"/>
      <c r="Z206" s="65"/>
      <c r="AA206" s="60"/>
      <c r="AB206" s="60"/>
      <c r="AC206" s="60"/>
      <c r="AD206" s="64"/>
      <c r="AE206" s="64"/>
      <c r="AF206" s="64"/>
      <c r="AG206" s="64"/>
      <c r="AH206" s="64"/>
      <c r="AI206" s="64"/>
      <c r="AJ206" s="64"/>
      <c r="AK206" s="64"/>
      <c r="AL206" s="64"/>
    </row>
    <row r="207" spans="1:38">
      <c r="B207" s="23"/>
      <c r="C207" s="23"/>
      <c r="D207" s="23"/>
      <c r="V207" s="68"/>
      <c r="W207" s="68"/>
      <c r="X207" s="68"/>
      <c r="Y207" s="65"/>
      <c r="Z207" s="65"/>
      <c r="AA207" s="60"/>
      <c r="AB207" s="60"/>
      <c r="AC207" s="60"/>
      <c r="AD207" s="64"/>
      <c r="AE207" s="64"/>
      <c r="AF207" s="64"/>
      <c r="AG207" s="64"/>
      <c r="AH207" s="64"/>
      <c r="AI207" s="64"/>
      <c r="AJ207" s="64"/>
      <c r="AK207" s="64"/>
      <c r="AL207" s="64"/>
    </row>
    <row r="208" spans="1:38">
      <c r="V208" s="68"/>
      <c r="W208" s="68"/>
      <c r="X208" s="68"/>
      <c r="Y208" s="65"/>
      <c r="Z208" s="65"/>
      <c r="AA208" s="60"/>
      <c r="AB208" s="60"/>
      <c r="AC208" s="60"/>
      <c r="AD208" s="64"/>
      <c r="AE208" s="64"/>
      <c r="AF208" s="64"/>
      <c r="AG208" s="64"/>
      <c r="AH208" s="64"/>
      <c r="AI208" s="64"/>
      <c r="AJ208" s="64"/>
      <c r="AK208" s="64"/>
      <c r="AL208" s="64"/>
    </row>
    <row r="209" spans="2:38">
      <c r="B209" s="23"/>
      <c r="C209" s="23"/>
      <c r="D209" s="23"/>
      <c r="V209" s="68"/>
      <c r="W209" s="68"/>
      <c r="X209" s="68"/>
      <c r="Y209" s="65"/>
      <c r="Z209" s="65"/>
      <c r="AA209" s="60"/>
      <c r="AB209" s="60"/>
      <c r="AC209" s="60"/>
      <c r="AD209" s="64"/>
      <c r="AE209" s="64"/>
      <c r="AF209" s="64"/>
      <c r="AG209" s="64"/>
      <c r="AH209" s="64"/>
      <c r="AI209" s="64"/>
      <c r="AJ209" s="64"/>
      <c r="AK209" s="64"/>
      <c r="AL209" s="64"/>
    </row>
    <row r="210" spans="2:38">
      <c r="V210" s="68"/>
      <c r="W210" s="68"/>
      <c r="X210" s="68"/>
      <c r="Y210" s="65"/>
      <c r="Z210" s="65"/>
      <c r="AA210" s="60"/>
      <c r="AB210" s="60"/>
      <c r="AC210" s="60"/>
      <c r="AD210" s="64"/>
      <c r="AE210" s="64"/>
      <c r="AF210" s="64"/>
      <c r="AG210" s="64"/>
      <c r="AH210" s="64"/>
      <c r="AI210" s="64"/>
      <c r="AJ210" s="64"/>
      <c r="AK210" s="64"/>
      <c r="AL210" s="64"/>
    </row>
    <row r="211" spans="2:38">
      <c r="V211" s="68"/>
      <c r="W211" s="68"/>
      <c r="X211" s="68"/>
      <c r="Y211" s="65"/>
      <c r="Z211" s="65"/>
      <c r="AA211" s="60"/>
      <c r="AB211" s="60"/>
      <c r="AC211" s="60"/>
      <c r="AD211" s="64"/>
      <c r="AE211" s="64"/>
      <c r="AF211" s="64"/>
      <c r="AG211" s="64"/>
      <c r="AH211" s="64"/>
      <c r="AI211" s="64"/>
      <c r="AJ211" s="64"/>
      <c r="AK211" s="64"/>
      <c r="AL211" s="64"/>
    </row>
    <row r="212" spans="2:38">
      <c r="V212" s="68"/>
      <c r="W212" s="68"/>
      <c r="X212" s="68"/>
      <c r="Y212" s="65"/>
      <c r="Z212" s="65"/>
      <c r="AA212" s="60"/>
      <c r="AB212" s="60"/>
      <c r="AC212" s="60"/>
      <c r="AD212" s="64"/>
      <c r="AE212" s="64"/>
      <c r="AF212" s="64"/>
      <c r="AG212" s="64"/>
      <c r="AH212" s="64"/>
      <c r="AI212" s="64"/>
      <c r="AJ212" s="64"/>
      <c r="AK212" s="64"/>
      <c r="AL212" s="64"/>
    </row>
    <row r="213" spans="2:38">
      <c r="V213" s="68"/>
      <c r="W213" s="68"/>
      <c r="X213" s="68"/>
      <c r="Y213" s="65"/>
      <c r="Z213" s="65"/>
      <c r="AA213" s="60"/>
      <c r="AB213" s="60"/>
      <c r="AC213" s="60"/>
      <c r="AD213" s="64"/>
      <c r="AE213" s="64"/>
      <c r="AF213" s="64"/>
      <c r="AG213" s="64"/>
      <c r="AH213" s="64"/>
      <c r="AI213" s="64"/>
      <c r="AJ213" s="64"/>
      <c r="AK213" s="64"/>
      <c r="AL213" s="64"/>
    </row>
    <row r="214" spans="2:38">
      <c r="V214" s="68"/>
      <c r="W214" s="68"/>
      <c r="X214" s="68"/>
      <c r="Y214" s="65"/>
      <c r="Z214" s="65"/>
      <c r="AA214" s="60"/>
      <c r="AB214" s="60"/>
      <c r="AC214" s="60"/>
      <c r="AD214" s="64"/>
      <c r="AE214" s="64"/>
      <c r="AF214" s="64"/>
      <c r="AG214" s="64"/>
      <c r="AH214" s="64"/>
      <c r="AI214" s="64"/>
      <c r="AJ214" s="64"/>
      <c r="AK214" s="64"/>
      <c r="AL214" s="64"/>
    </row>
    <row r="215" spans="2:38">
      <c r="V215" s="68"/>
      <c r="W215" s="68"/>
      <c r="X215" s="68"/>
      <c r="Y215" s="65"/>
      <c r="Z215" s="65"/>
      <c r="AA215" s="60"/>
      <c r="AB215" s="60"/>
      <c r="AC215" s="60"/>
      <c r="AD215" s="64"/>
      <c r="AE215" s="64"/>
      <c r="AF215" s="64"/>
      <c r="AG215" s="64"/>
      <c r="AH215" s="64"/>
      <c r="AI215" s="64"/>
      <c r="AJ215" s="64"/>
      <c r="AK215" s="64"/>
      <c r="AL215" s="64"/>
    </row>
    <row r="216" spans="2:38">
      <c r="V216" s="68"/>
      <c r="W216" s="68"/>
      <c r="X216" s="68"/>
      <c r="Y216" s="65"/>
      <c r="Z216" s="65"/>
      <c r="AA216" s="60"/>
      <c r="AB216" s="60"/>
      <c r="AC216" s="60"/>
      <c r="AD216" s="64"/>
      <c r="AE216" s="64"/>
      <c r="AF216" s="64"/>
      <c r="AG216" s="64"/>
      <c r="AH216" s="64"/>
      <c r="AI216" s="64"/>
      <c r="AJ216" s="64"/>
      <c r="AK216" s="64"/>
      <c r="AL216" s="64"/>
    </row>
    <row r="217" spans="2:38">
      <c r="V217" s="68"/>
      <c r="W217" s="68"/>
      <c r="X217" s="68"/>
      <c r="Y217" s="65"/>
      <c r="Z217" s="65"/>
      <c r="AA217" s="60"/>
      <c r="AB217" s="60"/>
      <c r="AC217" s="60"/>
      <c r="AD217" s="64"/>
      <c r="AE217" s="64"/>
      <c r="AF217" s="64"/>
      <c r="AG217" s="64"/>
      <c r="AH217" s="64"/>
      <c r="AI217" s="64"/>
      <c r="AJ217" s="64"/>
      <c r="AK217" s="64"/>
      <c r="AL217" s="64"/>
    </row>
    <row r="218" spans="2:38">
      <c r="V218" s="68"/>
      <c r="W218" s="68"/>
      <c r="X218" s="68"/>
      <c r="Y218" s="65"/>
      <c r="Z218" s="65"/>
      <c r="AA218" s="60"/>
      <c r="AB218" s="60"/>
      <c r="AC218" s="60"/>
      <c r="AD218" s="64"/>
      <c r="AE218" s="64"/>
      <c r="AF218" s="64"/>
      <c r="AG218" s="64"/>
      <c r="AH218" s="64"/>
      <c r="AI218" s="64"/>
      <c r="AJ218" s="64"/>
      <c r="AK218" s="64"/>
      <c r="AL218" s="64"/>
    </row>
    <row r="219" spans="2:38">
      <c r="V219" s="68"/>
      <c r="W219" s="68"/>
      <c r="X219" s="68"/>
      <c r="Y219" s="65"/>
      <c r="Z219" s="65"/>
      <c r="AA219" s="60"/>
      <c r="AB219" s="60"/>
      <c r="AC219" s="60"/>
      <c r="AD219" s="64"/>
      <c r="AE219" s="64"/>
      <c r="AF219" s="64"/>
      <c r="AG219" s="64"/>
      <c r="AH219" s="64"/>
      <c r="AI219" s="64"/>
      <c r="AJ219" s="64"/>
      <c r="AK219" s="64"/>
      <c r="AL219" s="64"/>
    </row>
    <row r="220" spans="2:38">
      <c r="V220" s="68"/>
      <c r="W220" s="68"/>
      <c r="X220" s="68"/>
      <c r="Y220" s="65"/>
      <c r="Z220" s="65"/>
      <c r="AA220" s="60"/>
      <c r="AB220" s="60"/>
      <c r="AC220" s="60"/>
      <c r="AD220" s="64"/>
      <c r="AE220" s="64"/>
      <c r="AF220" s="64"/>
      <c r="AG220" s="64"/>
      <c r="AH220" s="64"/>
      <c r="AI220" s="64"/>
      <c r="AJ220" s="64"/>
      <c r="AK220" s="64"/>
      <c r="AL220" s="64"/>
    </row>
    <row r="221" spans="2:38">
      <c r="V221" s="68"/>
      <c r="W221" s="68"/>
      <c r="X221" s="68"/>
      <c r="Y221" s="65"/>
      <c r="Z221" s="65"/>
      <c r="AA221" s="60"/>
      <c r="AB221" s="60"/>
      <c r="AC221" s="60"/>
      <c r="AD221" s="64"/>
      <c r="AE221" s="64"/>
      <c r="AF221" s="64"/>
      <c r="AG221" s="64"/>
      <c r="AH221" s="64"/>
      <c r="AI221" s="64"/>
      <c r="AJ221" s="64"/>
      <c r="AK221" s="64"/>
      <c r="AL221" s="64"/>
    </row>
    <row r="222" spans="2:38">
      <c r="V222" s="68"/>
      <c r="W222" s="68"/>
      <c r="X222" s="68"/>
      <c r="Y222" s="65"/>
      <c r="Z222" s="65"/>
      <c r="AA222" s="60"/>
      <c r="AB222" s="60"/>
      <c r="AC222" s="60"/>
      <c r="AD222" s="64"/>
      <c r="AE222" s="64"/>
      <c r="AF222" s="64"/>
      <c r="AG222" s="64"/>
      <c r="AH222" s="64"/>
      <c r="AI222" s="64"/>
      <c r="AJ222" s="64"/>
      <c r="AK222" s="64"/>
      <c r="AL222" s="64"/>
    </row>
    <row r="223" spans="2:38">
      <c r="V223" s="68"/>
      <c r="W223" s="68"/>
      <c r="X223" s="68"/>
      <c r="Y223" s="65"/>
      <c r="Z223" s="65"/>
      <c r="AA223" s="60"/>
      <c r="AB223" s="60"/>
      <c r="AC223" s="60"/>
      <c r="AD223" s="64"/>
      <c r="AE223" s="64"/>
      <c r="AF223" s="64"/>
      <c r="AG223" s="64"/>
      <c r="AH223" s="64"/>
      <c r="AI223" s="64"/>
      <c r="AJ223" s="64"/>
      <c r="AK223" s="64"/>
      <c r="AL223" s="64"/>
    </row>
    <row r="224" spans="2:38">
      <c r="V224" s="68"/>
      <c r="W224" s="68"/>
      <c r="X224" s="68"/>
      <c r="Y224" s="65"/>
      <c r="Z224" s="65"/>
      <c r="AA224" s="60"/>
      <c r="AB224" s="60"/>
      <c r="AC224" s="60"/>
      <c r="AD224" s="64"/>
      <c r="AE224" s="64"/>
      <c r="AF224" s="64"/>
      <c r="AG224" s="64"/>
      <c r="AH224" s="64"/>
      <c r="AI224" s="64"/>
      <c r="AJ224" s="64"/>
      <c r="AK224" s="64"/>
      <c r="AL224" s="64"/>
    </row>
    <row r="225" spans="22:38">
      <c r="V225" s="68"/>
      <c r="W225" s="68"/>
      <c r="X225" s="68"/>
      <c r="Y225" s="65"/>
      <c r="Z225" s="65"/>
      <c r="AA225" s="60"/>
      <c r="AB225" s="60"/>
      <c r="AC225" s="60"/>
      <c r="AD225" s="64"/>
      <c r="AE225" s="64"/>
      <c r="AF225" s="64"/>
      <c r="AG225" s="64"/>
      <c r="AH225" s="64"/>
      <c r="AI225" s="64"/>
      <c r="AJ225" s="64"/>
      <c r="AK225" s="64"/>
      <c r="AL225" s="64"/>
    </row>
    <row r="226" spans="22:38">
      <c r="V226" s="68"/>
      <c r="W226" s="68"/>
      <c r="X226" s="68"/>
      <c r="Y226" s="65"/>
      <c r="Z226" s="65"/>
      <c r="AA226" s="60"/>
      <c r="AB226" s="60"/>
      <c r="AC226" s="60"/>
      <c r="AD226" s="64"/>
      <c r="AE226" s="64"/>
      <c r="AF226" s="64"/>
      <c r="AG226" s="64"/>
      <c r="AH226" s="64"/>
      <c r="AI226" s="64"/>
      <c r="AJ226" s="64"/>
      <c r="AK226" s="64"/>
      <c r="AL226" s="64"/>
    </row>
    <row r="227" spans="22:38">
      <c r="V227" s="68"/>
      <c r="W227" s="68"/>
      <c r="X227" s="68"/>
      <c r="Y227" s="65"/>
      <c r="Z227" s="65"/>
      <c r="AA227" s="60"/>
      <c r="AB227" s="60"/>
      <c r="AC227" s="60"/>
      <c r="AD227" s="64"/>
      <c r="AE227" s="64"/>
      <c r="AF227" s="64"/>
      <c r="AG227" s="64"/>
      <c r="AH227" s="64"/>
      <c r="AI227" s="64"/>
      <c r="AJ227" s="64"/>
      <c r="AK227" s="64"/>
      <c r="AL227" s="64"/>
    </row>
    <row r="228" spans="22:38">
      <c r="V228" s="68"/>
      <c r="W228" s="68"/>
      <c r="X228" s="68"/>
      <c r="Y228" s="65"/>
      <c r="Z228" s="65"/>
      <c r="AA228" s="60"/>
      <c r="AB228" s="60"/>
      <c r="AC228" s="60"/>
      <c r="AD228" s="64"/>
      <c r="AE228" s="64"/>
      <c r="AF228" s="64"/>
      <c r="AG228" s="64"/>
      <c r="AH228" s="64"/>
      <c r="AI228" s="64"/>
      <c r="AJ228" s="64"/>
      <c r="AK228" s="64"/>
      <c r="AL228" s="64"/>
    </row>
    <row r="229" spans="22:38">
      <c r="V229" s="68"/>
      <c r="W229" s="68"/>
      <c r="X229" s="68"/>
      <c r="Y229" s="65"/>
      <c r="Z229" s="65"/>
      <c r="AA229" s="60"/>
      <c r="AB229" s="60"/>
      <c r="AC229" s="60"/>
      <c r="AD229" s="64"/>
      <c r="AE229" s="64"/>
      <c r="AF229" s="64"/>
      <c r="AG229" s="64"/>
      <c r="AH229" s="64"/>
      <c r="AI229" s="64"/>
      <c r="AJ229" s="64"/>
      <c r="AK229" s="64"/>
      <c r="AL229" s="64"/>
    </row>
    <row r="230" spans="22:38">
      <c r="V230" s="68"/>
      <c r="W230" s="68"/>
      <c r="X230" s="68"/>
      <c r="Y230" s="65"/>
      <c r="Z230" s="65"/>
      <c r="AA230" s="60"/>
      <c r="AB230" s="60"/>
      <c r="AC230" s="60"/>
      <c r="AD230" s="64"/>
      <c r="AE230" s="64"/>
      <c r="AF230" s="64"/>
      <c r="AG230" s="64"/>
      <c r="AH230" s="64"/>
      <c r="AI230" s="64"/>
      <c r="AJ230" s="64"/>
      <c r="AK230" s="64"/>
      <c r="AL230" s="64"/>
    </row>
    <row r="231" spans="22:38">
      <c r="V231" s="68"/>
      <c r="W231" s="68"/>
      <c r="X231" s="68"/>
      <c r="Y231" s="65"/>
      <c r="Z231" s="65"/>
      <c r="AA231" s="60"/>
      <c r="AB231" s="60"/>
      <c r="AC231" s="60"/>
      <c r="AD231" s="64"/>
      <c r="AE231" s="64"/>
      <c r="AF231" s="64"/>
      <c r="AG231" s="64"/>
      <c r="AH231" s="64"/>
      <c r="AI231" s="64"/>
      <c r="AJ231" s="64"/>
      <c r="AK231" s="64"/>
      <c r="AL231" s="64"/>
    </row>
    <row r="232" spans="22:38">
      <c r="V232" s="68"/>
      <c r="W232" s="68"/>
      <c r="X232" s="68"/>
      <c r="Y232" s="65"/>
      <c r="Z232" s="65"/>
      <c r="AA232" s="60"/>
      <c r="AB232" s="60"/>
      <c r="AC232" s="60"/>
      <c r="AD232" s="64"/>
      <c r="AE232" s="64"/>
      <c r="AF232" s="64"/>
      <c r="AG232" s="64"/>
      <c r="AH232" s="64"/>
      <c r="AI232" s="64"/>
      <c r="AJ232" s="64"/>
      <c r="AK232" s="64"/>
      <c r="AL232" s="64"/>
    </row>
    <row r="233" spans="22:38">
      <c r="V233" s="68"/>
      <c r="W233" s="68"/>
      <c r="X233" s="68"/>
      <c r="Y233" s="65"/>
      <c r="Z233" s="65"/>
      <c r="AA233" s="60"/>
      <c r="AB233" s="60"/>
      <c r="AC233" s="60"/>
      <c r="AD233" s="64"/>
      <c r="AE233" s="64"/>
      <c r="AF233" s="64"/>
      <c r="AG233" s="64"/>
      <c r="AH233" s="64"/>
      <c r="AI233" s="64"/>
      <c r="AJ233" s="64"/>
      <c r="AK233" s="64"/>
      <c r="AL233" s="64"/>
    </row>
    <row r="234" spans="22:38">
      <c r="V234" s="68"/>
      <c r="W234" s="68"/>
      <c r="X234" s="68"/>
      <c r="Y234" s="65"/>
      <c r="Z234" s="65"/>
      <c r="AA234" s="60"/>
      <c r="AB234" s="60"/>
      <c r="AC234" s="60"/>
      <c r="AD234" s="64"/>
      <c r="AE234" s="64"/>
      <c r="AF234" s="64"/>
      <c r="AG234" s="64"/>
      <c r="AH234" s="64"/>
      <c r="AI234" s="64"/>
      <c r="AJ234" s="64"/>
      <c r="AK234" s="64"/>
      <c r="AL234" s="64"/>
    </row>
    <row r="235" spans="22:38">
      <c r="V235" s="68"/>
      <c r="W235" s="68"/>
      <c r="X235" s="68"/>
      <c r="Y235" s="65"/>
      <c r="Z235" s="65"/>
      <c r="AA235" s="60"/>
      <c r="AB235" s="60"/>
      <c r="AC235" s="60"/>
      <c r="AD235" s="64"/>
      <c r="AE235" s="64"/>
      <c r="AF235" s="64"/>
      <c r="AG235" s="64"/>
      <c r="AH235" s="64"/>
      <c r="AI235" s="64"/>
      <c r="AJ235" s="64"/>
      <c r="AK235" s="64"/>
      <c r="AL235" s="64"/>
    </row>
    <row r="236" spans="22:38">
      <c r="V236" s="68"/>
      <c r="W236" s="68"/>
      <c r="X236" s="68"/>
      <c r="Y236" s="65"/>
      <c r="Z236" s="65"/>
      <c r="AA236" s="60"/>
      <c r="AB236" s="60"/>
      <c r="AC236" s="60"/>
      <c r="AD236" s="64"/>
      <c r="AE236" s="64"/>
      <c r="AF236" s="64"/>
      <c r="AG236" s="64"/>
      <c r="AH236" s="64"/>
      <c r="AI236" s="64"/>
      <c r="AJ236" s="64"/>
      <c r="AK236" s="64"/>
      <c r="AL236" s="64"/>
    </row>
    <row r="237" spans="22:38">
      <c r="V237" s="68"/>
      <c r="W237" s="68"/>
      <c r="X237" s="68"/>
      <c r="Y237" s="65"/>
      <c r="Z237" s="65"/>
      <c r="AA237" s="60"/>
      <c r="AB237" s="60"/>
      <c r="AC237" s="60"/>
      <c r="AD237" s="64"/>
      <c r="AE237" s="64"/>
      <c r="AF237" s="64"/>
      <c r="AG237" s="64"/>
      <c r="AH237" s="64"/>
      <c r="AI237" s="64"/>
      <c r="AJ237" s="64"/>
      <c r="AK237" s="64"/>
      <c r="AL237" s="64"/>
    </row>
    <row r="238" spans="22:38">
      <c r="V238" s="68"/>
      <c r="W238" s="68"/>
      <c r="X238" s="68"/>
      <c r="Y238" s="65"/>
      <c r="Z238" s="65"/>
      <c r="AA238" s="60"/>
      <c r="AB238" s="60"/>
      <c r="AC238" s="60"/>
      <c r="AD238" s="64"/>
      <c r="AE238" s="64"/>
      <c r="AF238" s="64"/>
      <c r="AG238" s="64"/>
      <c r="AH238" s="64"/>
      <c r="AI238" s="64"/>
      <c r="AJ238" s="64"/>
      <c r="AK238" s="64"/>
      <c r="AL238" s="64"/>
    </row>
    <row r="239" spans="22:38">
      <c r="V239" s="68"/>
      <c r="W239" s="68"/>
      <c r="X239" s="68"/>
      <c r="Y239" s="65"/>
      <c r="Z239" s="65"/>
      <c r="AA239" s="60"/>
      <c r="AB239" s="60"/>
      <c r="AC239" s="60"/>
      <c r="AD239" s="64"/>
      <c r="AE239" s="64"/>
      <c r="AF239" s="64"/>
      <c r="AG239" s="64"/>
      <c r="AH239" s="64"/>
      <c r="AI239" s="64"/>
      <c r="AJ239" s="64"/>
      <c r="AK239" s="64"/>
      <c r="AL239" s="64"/>
    </row>
    <row r="240" spans="22:38">
      <c r="V240" s="68"/>
      <c r="W240" s="68"/>
      <c r="X240" s="68"/>
      <c r="Y240" s="65"/>
      <c r="Z240" s="65"/>
      <c r="AA240" s="60"/>
      <c r="AB240" s="60"/>
      <c r="AC240" s="60"/>
      <c r="AD240" s="64"/>
      <c r="AE240" s="64"/>
      <c r="AF240" s="64"/>
      <c r="AG240" s="64"/>
      <c r="AH240" s="64"/>
      <c r="AI240" s="64"/>
      <c r="AJ240" s="64"/>
      <c r="AK240" s="64"/>
      <c r="AL240" s="64"/>
    </row>
    <row r="241" spans="22:38">
      <c r="V241" s="68"/>
      <c r="W241" s="68"/>
      <c r="X241" s="68"/>
      <c r="Y241" s="65"/>
      <c r="Z241" s="65"/>
      <c r="AA241" s="60"/>
      <c r="AB241" s="60"/>
      <c r="AC241" s="60"/>
      <c r="AD241" s="64"/>
      <c r="AE241" s="64"/>
      <c r="AF241" s="64"/>
      <c r="AG241" s="64"/>
      <c r="AH241" s="64"/>
      <c r="AI241" s="64"/>
      <c r="AJ241" s="64"/>
      <c r="AK241" s="64"/>
      <c r="AL241" s="64"/>
    </row>
    <row r="242" spans="22:38">
      <c r="V242" s="68"/>
      <c r="W242" s="68"/>
      <c r="X242" s="68"/>
      <c r="Y242" s="65"/>
      <c r="Z242" s="65"/>
      <c r="AA242" s="60"/>
      <c r="AB242" s="60"/>
      <c r="AC242" s="60"/>
      <c r="AD242" s="64"/>
      <c r="AE242" s="64"/>
      <c r="AF242" s="64"/>
      <c r="AG242" s="64"/>
      <c r="AH242" s="64"/>
      <c r="AI242" s="64"/>
      <c r="AJ242" s="64"/>
      <c r="AK242" s="64"/>
      <c r="AL242" s="64"/>
    </row>
    <row r="243" spans="22:38">
      <c r="V243" s="68"/>
      <c r="W243" s="68"/>
      <c r="X243" s="68"/>
      <c r="Y243" s="65"/>
      <c r="Z243" s="65"/>
      <c r="AA243" s="60"/>
      <c r="AB243" s="60"/>
      <c r="AC243" s="60"/>
      <c r="AD243" s="64"/>
      <c r="AE243" s="64"/>
      <c r="AF243" s="64"/>
      <c r="AG243" s="64"/>
      <c r="AH243" s="64"/>
      <c r="AI243" s="64"/>
      <c r="AJ243" s="64"/>
      <c r="AK243" s="64"/>
      <c r="AL243" s="64"/>
    </row>
    <row r="244" spans="22:38">
      <c r="V244" s="68"/>
      <c r="W244" s="68"/>
      <c r="X244" s="68"/>
      <c r="Y244" s="65"/>
      <c r="Z244" s="65"/>
      <c r="AA244" s="60"/>
      <c r="AB244" s="60"/>
      <c r="AC244" s="60"/>
      <c r="AD244" s="64"/>
      <c r="AE244" s="64"/>
      <c r="AF244" s="64"/>
      <c r="AG244" s="64"/>
      <c r="AH244" s="64"/>
      <c r="AI244" s="64"/>
      <c r="AJ244" s="64"/>
      <c r="AK244" s="64"/>
      <c r="AL244" s="64"/>
    </row>
    <row r="245" spans="22:38">
      <c r="V245" s="68"/>
      <c r="W245" s="68"/>
      <c r="X245" s="68"/>
      <c r="Y245" s="65"/>
      <c r="Z245" s="65"/>
      <c r="AA245" s="60"/>
      <c r="AB245" s="60"/>
      <c r="AC245" s="60"/>
      <c r="AD245" s="64"/>
      <c r="AE245" s="64"/>
      <c r="AF245" s="64"/>
      <c r="AG245" s="64"/>
      <c r="AH245" s="64"/>
      <c r="AI245" s="64"/>
      <c r="AJ245" s="64"/>
      <c r="AK245" s="64"/>
      <c r="AL245" s="64"/>
    </row>
    <row r="246" spans="22:38">
      <c r="V246" s="68"/>
      <c r="W246" s="68"/>
      <c r="X246" s="68"/>
      <c r="Y246" s="65"/>
      <c r="Z246" s="65"/>
      <c r="AA246" s="60"/>
      <c r="AB246" s="60"/>
      <c r="AC246" s="60"/>
      <c r="AD246" s="64"/>
      <c r="AE246" s="64"/>
      <c r="AF246" s="64"/>
      <c r="AG246" s="64"/>
      <c r="AH246" s="64"/>
      <c r="AI246" s="64"/>
      <c r="AJ246" s="64"/>
      <c r="AK246" s="64"/>
      <c r="AL246" s="64"/>
    </row>
    <row r="247" spans="22:38">
      <c r="V247" s="68"/>
      <c r="W247" s="68"/>
      <c r="X247" s="68"/>
      <c r="Y247" s="65"/>
      <c r="Z247" s="65"/>
      <c r="AA247" s="60"/>
      <c r="AB247" s="60"/>
      <c r="AC247" s="60"/>
      <c r="AD247" s="64"/>
      <c r="AE247" s="64"/>
      <c r="AF247" s="64"/>
      <c r="AG247" s="64"/>
      <c r="AH247" s="64"/>
      <c r="AI247" s="64"/>
      <c r="AJ247" s="64"/>
      <c r="AK247" s="64"/>
      <c r="AL247" s="64"/>
    </row>
    <row r="248" spans="22:38">
      <c r="V248" s="68"/>
      <c r="W248" s="68"/>
      <c r="X248" s="68"/>
      <c r="Y248" s="65"/>
      <c r="Z248" s="65"/>
      <c r="AA248" s="60"/>
      <c r="AB248" s="60"/>
      <c r="AC248" s="60"/>
      <c r="AD248" s="64"/>
      <c r="AE248" s="64"/>
      <c r="AF248" s="64"/>
      <c r="AG248" s="64"/>
      <c r="AH248" s="64"/>
      <c r="AI248" s="64"/>
      <c r="AJ248" s="64"/>
      <c r="AK248" s="64"/>
      <c r="AL248" s="64"/>
    </row>
    <row r="249" spans="22:38">
      <c r="V249" s="68"/>
      <c r="W249" s="68"/>
      <c r="X249" s="68"/>
      <c r="Y249" s="65"/>
      <c r="Z249" s="65"/>
      <c r="AA249" s="60"/>
      <c r="AB249" s="60"/>
      <c r="AC249" s="60"/>
      <c r="AD249" s="64"/>
      <c r="AE249" s="64"/>
      <c r="AF249" s="64"/>
      <c r="AG249" s="64"/>
      <c r="AH249" s="64"/>
      <c r="AI249" s="64"/>
      <c r="AJ249" s="64"/>
      <c r="AK249" s="64"/>
      <c r="AL249" s="64"/>
    </row>
    <row r="250" spans="22:38">
      <c r="V250" s="68"/>
      <c r="W250" s="68"/>
      <c r="X250" s="68"/>
      <c r="Y250" s="65"/>
      <c r="Z250" s="65"/>
      <c r="AA250" s="60"/>
      <c r="AB250" s="60"/>
      <c r="AC250" s="60"/>
      <c r="AD250" s="64"/>
      <c r="AE250" s="64"/>
      <c r="AF250" s="64"/>
      <c r="AG250" s="64"/>
      <c r="AH250" s="64"/>
      <c r="AI250" s="64"/>
      <c r="AJ250" s="64"/>
      <c r="AK250" s="64"/>
      <c r="AL250" s="64"/>
    </row>
    <row r="251" spans="22:38">
      <c r="V251" s="68"/>
      <c r="W251" s="68"/>
      <c r="X251" s="68"/>
      <c r="Y251" s="65"/>
      <c r="Z251" s="65"/>
      <c r="AA251" s="60"/>
      <c r="AB251" s="60"/>
      <c r="AC251" s="60"/>
      <c r="AD251" s="64"/>
      <c r="AE251" s="64"/>
      <c r="AF251" s="64"/>
      <c r="AG251" s="64"/>
      <c r="AH251" s="64"/>
      <c r="AI251" s="64"/>
      <c r="AJ251" s="64"/>
      <c r="AK251" s="64"/>
      <c r="AL251" s="64"/>
    </row>
    <row r="252" spans="22:38">
      <c r="V252" s="68"/>
      <c r="W252" s="68"/>
      <c r="X252" s="68"/>
      <c r="Y252" s="65"/>
      <c r="Z252" s="65"/>
      <c r="AA252" s="60"/>
      <c r="AB252" s="60"/>
      <c r="AC252" s="60"/>
      <c r="AD252" s="64"/>
      <c r="AE252" s="64"/>
      <c r="AF252" s="64"/>
      <c r="AG252" s="64"/>
      <c r="AH252" s="64"/>
      <c r="AI252" s="64"/>
      <c r="AJ252" s="64"/>
      <c r="AK252" s="64"/>
      <c r="AL252" s="64"/>
    </row>
    <row r="253" spans="22:38">
      <c r="V253" s="68"/>
      <c r="W253" s="68"/>
      <c r="X253" s="68"/>
      <c r="Y253" s="65"/>
      <c r="Z253" s="65"/>
      <c r="AA253" s="60"/>
      <c r="AB253" s="60"/>
      <c r="AC253" s="60"/>
      <c r="AD253" s="64"/>
      <c r="AE253" s="64"/>
      <c r="AF253" s="64"/>
      <c r="AG253" s="64"/>
      <c r="AH253" s="64"/>
      <c r="AI253" s="64"/>
      <c r="AJ253" s="64"/>
      <c r="AK253" s="64"/>
      <c r="AL253" s="64"/>
    </row>
    <row r="254" spans="22:38">
      <c r="V254" s="68"/>
      <c r="W254" s="68"/>
      <c r="X254" s="68"/>
      <c r="Y254" s="65"/>
      <c r="Z254" s="65"/>
      <c r="AA254" s="60"/>
      <c r="AB254" s="60"/>
      <c r="AC254" s="60"/>
      <c r="AD254" s="64"/>
      <c r="AE254" s="64"/>
      <c r="AF254" s="64"/>
      <c r="AG254" s="64"/>
      <c r="AH254" s="64"/>
      <c r="AI254" s="64"/>
      <c r="AJ254" s="64"/>
      <c r="AK254" s="64"/>
      <c r="AL254" s="64"/>
    </row>
    <row r="255" spans="22:38">
      <c r="V255" s="68"/>
      <c r="W255" s="68"/>
      <c r="X255" s="68"/>
      <c r="Y255" s="65"/>
      <c r="Z255" s="65"/>
      <c r="AA255" s="60"/>
      <c r="AB255" s="60"/>
      <c r="AC255" s="60"/>
      <c r="AD255" s="64"/>
      <c r="AE255" s="64"/>
      <c r="AF255" s="64"/>
      <c r="AG255" s="64"/>
      <c r="AH255" s="64"/>
      <c r="AI255" s="64"/>
      <c r="AJ255" s="64"/>
      <c r="AK255" s="64"/>
      <c r="AL255" s="64"/>
    </row>
    <row r="256" spans="22:38">
      <c r="V256" s="68"/>
      <c r="W256" s="68"/>
      <c r="X256" s="68"/>
      <c r="Y256" s="65"/>
      <c r="Z256" s="65"/>
      <c r="AA256" s="60"/>
      <c r="AB256" s="60"/>
      <c r="AC256" s="60"/>
      <c r="AD256" s="64"/>
      <c r="AE256" s="64"/>
      <c r="AF256" s="64"/>
      <c r="AG256" s="64"/>
      <c r="AH256" s="64"/>
      <c r="AI256" s="64"/>
      <c r="AJ256" s="64"/>
      <c r="AK256" s="64"/>
      <c r="AL256" s="64"/>
    </row>
    <row r="257" spans="22:38">
      <c r="V257" s="68"/>
      <c r="W257" s="68"/>
      <c r="X257" s="68"/>
      <c r="Y257" s="65"/>
      <c r="Z257" s="65"/>
      <c r="AA257" s="60"/>
      <c r="AB257" s="60"/>
      <c r="AC257" s="60"/>
      <c r="AD257" s="64"/>
      <c r="AE257" s="64"/>
      <c r="AF257" s="64"/>
      <c r="AG257" s="64"/>
      <c r="AH257" s="64"/>
      <c r="AI257" s="64"/>
      <c r="AJ257" s="64"/>
      <c r="AK257" s="64"/>
      <c r="AL257" s="64"/>
    </row>
    <row r="258" spans="22:38">
      <c r="V258" s="68"/>
      <c r="W258" s="68"/>
      <c r="X258" s="68"/>
      <c r="Y258" s="65"/>
      <c r="Z258" s="65"/>
      <c r="AA258" s="60"/>
      <c r="AB258" s="60"/>
      <c r="AC258" s="60"/>
      <c r="AD258" s="64"/>
      <c r="AE258" s="64"/>
      <c r="AF258" s="64"/>
      <c r="AG258" s="64"/>
      <c r="AH258" s="64"/>
      <c r="AI258" s="64"/>
      <c r="AJ258" s="64"/>
      <c r="AK258" s="64"/>
      <c r="AL258" s="64"/>
    </row>
    <row r="259" spans="22:38">
      <c r="V259" s="68"/>
      <c r="W259" s="68"/>
      <c r="X259" s="68"/>
      <c r="Y259" s="65"/>
      <c r="Z259" s="65"/>
      <c r="AA259" s="60"/>
      <c r="AB259" s="60"/>
      <c r="AC259" s="60"/>
      <c r="AD259" s="64"/>
      <c r="AE259" s="64"/>
      <c r="AF259" s="64"/>
      <c r="AG259" s="64"/>
      <c r="AH259" s="64"/>
      <c r="AI259" s="64"/>
      <c r="AJ259" s="64"/>
      <c r="AK259" s="64"/>
      <c r="AL259" s="64"/>
    </row>
    <row r="260" spans="22:38">
      <c r="V260" s="68"/>
      <c r="W260" s="68"/>
      <c r="X260" s="68"/>
      <c r="Y260" s="65"/>
      <c r="Z260" s="65"/>
      <c r="AA260" s="60"/>
      <c r="AB260" s="60"/>
      <c r="AC260" s="60"/>
      <c r="AD260" s="64"/>
      <c r="AE260" s="64"/>
      <c r="AF260" s="64"/>
      <c r="AG260" s="64"/>
      <c r="AH260" s="64"/>
      <c r="AI260" s="64"/>
      <c r="AJ260" s="64"/>
      <c r="AK260" s="64"/>
      <c r="AL260" s="64"/>
    </row>
    <row r="261" spans="22:38">
      <c r="V261" s="68"/>
      <c r="W261" s="68"/>
      <c r="X261" s="68"/>
      <c r="Y261" s="65"/>
      <c r="Z261" s="65"/>
      <c r="AA261" s="60"/>
      <c r="AB261" s="60"/>
      <c r="AC261" s="60"/>
      <c r="AD261" s="64"/>
      <c r="AE261" s="64"/>
      <c r="AF261" s="64"/>
      <c r="AG261" s="64"/>
      <c r="AH261" s="64"/>
      <c r="AI261" s="64"/>
      <c r="AJ261" s="64"/>
      <c r="AK261" s="64"/>
      <c r="AL261" s="64"/>
    </row>
    <row r="262" spans="22:38">
      <c r="V262" s="68"/>
      <c r="W262" s="68"/>
      <c r="X262" s="68"/>
      <c r="Y262" s="65"/>
      <c r="Z262" s="65"/>
      <c r="AA262" s="60"/>
      <c r="AB262" s="60"/>
      <c r="AC262" s="60"/>
      <c r="AD262" s="64"/>
      <c r="AE262" s="64"/>
      <c r="AF262" s="64"/>
      <c r="AG262" s="64"/>
      <c r="AH262" s="64"/>
      <c r="AI262" s="64"/>
      <c r="AJ262" s="64"/>
      <c r="AK262" s="64"/>
      <c r="AL262" s="64"/>
    </row>
    <row r="263" spans="22:38">
      <c r="V263" s="68"/>
      <c r="W263" s="68"/>
      <c r="X263" s="68"/>
      <c r="Y263" s="65"/>
      <c r="Z263" s="65"/>
      <c r="AA263" s="60"/>
      <c r="AB263" s="60"/>
      <c r="AC263" s="60"/>
      <c r="AD263" s="64"/>
      <c r="AE263" s="64"/>
      <c r="AF263" s="64"/>
      <c r="AG263" s="64"/>
      <c r="AH263" s="64"/>
      <c r="AI263" s="64"/>
      <c r="AJ263" s="64"/>
      <c r="AK263" s="64"/>
      <c r="AL263" s="64"/>
    </row>
    <row r="264" spans="22:38">
      <c r="V264" s="68"/>
      <c r="W264" s="68"/>
      <c r="X264" s="68"/>
      <c r="Y264" s="65"/>
      <c r="Z264" s="65"/>
      <c r="AA264" s="60"/>
      <c r="AB264" s="60"/>
      <c r="AC264" s="60"/>
      <c r="AD264" s="64"/>
      <c r="AE264" s="64"/>
      <c r="AF264" s="64"/>
      <c r="AG264" s="64"/>
      <c r="AH264" s="64"/>
      <c r="AI264" s="64"/>
      <c r="AJ264" s="64"/>
      <c r="AK264" s="64"/>
      <c r="AL264" s="64"/>
    </row>
    <row r="265" spans="22:38">
      <c r="V265" s="68"/>
      <c r="W265" s="68"/>
      <c r="X265" s="68"/>
      <c r="Y265" s="65"/>
      <c r="Z265" s="65"/>
      <c r="AA265" s="60"/>
      <c r="AB265" s="60"/>
      <c r="AC265" s="60"/>
      <c r="AD265" s="64"/>
      <c r="AE265" s="64"/>
      <c r="AF265" s="64"/>
      <c r="AG265" s="64"/>
      <c r="AH265" s="64"/>
      <c r="AI265" s="64"/>
      <c r="AJ265" s="64"/>
      <c r="AK265" s="64"/>
      <c r="AL265" s="64"/>
    </row>
    <row r="266" spans="22:38">
      <c r="V266" s="68"/>
      <c r="W266" s="68"/>
      <c r="X266" s="68"/>
      <c r="Y266" s="65"/>
      <c r="Z266" s="65"/>
      <c r="AA266" s="60"/>
      <c r="AB266" s="60"/>
      <c r="AC266" s="60"/>
      <c r="AD266" s="64"/>
      <c r="AE266" s="64"/>
      <c r="AF266" s="64"/>
      <c r="AG266" s="64"/>
      <c r="AH266" s="64"/>
      <c r="AI266" s="64"/>
      <c r="AJ266" s="64"/>
      <c r="AK266" s="64"/>
      <c r="AL266" s="64"/>
    </row>
    <row r="267" spans="22:38">
      <c r="V267" s="68"/>
      <c r="W267" s="68"/>
      <c r="X267" s="68"/>
      <c r="Y267" s="65"/>
      <c r="Z267" s="65"/>
      <c r="AA267" s="60"/>
      <c r="AB267" s="60"/>
      <c r="AC267" s="60"/>
      <c r="AD267" s="64"/>
      <c r="AE267" s="64"/>
      <c r="AF267" s="64"/>
      <c r="AG267" s="64"/>
      <c r="AH267" s="64"/>
      <c r="AI267" s="64"/>
      <c r="AJ267" s="64"/>
      <c r="AK267" s="64"/>
      <c r="AL267" s="64"/>
    </row>
    <row r="268" spans="22:38">
      <c r="V268" s="68"/>
      <c r="W268" s="68"/>
      <c r="X268" s="68"/>
      <c r="Y268" s="65"/>
      <c r="Z268" s="65"/>
      <c r="AA268" s="60"/>
      <c r="AB268" s="60"/>
      <c r="AC268" s="60"/>
      <c r="AD268" s="64"/>
      <c r="AE268" s="64"/>
      <c r="AF268" s="64"/>
      <c r="AG268" s="64"/>
      <c r="AH268" s="64"/>
      <c r="AI268" s="64"/>
      <c r="AJ268" s="64"/>
      <c r="AK268" s="64"/>
      <c r="AL268" s="64"/>
    </row>
    <row r="269" spans="22:38">
      <c r="V269" s="68"/>
      <c r="W269" s="68"/>
      <c r="X269" s="68"/>
      <c r="Y269" s="65"/>
      <c r="Z269" s="65"/>
      <c r="AA269" s="60"/>
      <c r="AB269" s="60"/>
      <c r="AC269" s="60"/>
      <c r="AD269" s="64"/>
      <c r="AE269" s="64"/>
      <c r="AF269" s="64"/>
      <c r="AG269" s="64"/>
      <c r="AH269" s="64"/>
      <c r="AI269" s="64"/>
      <c r="AJ269" s="64"/>
      <c r="AK269" s="64"/>
      <c r="AL269" s="64"/>
    </row>
    <row r="270" spans="22:38">
      <c r="V270" s="68"/>
      <c r="W270" s="68"/>
      <c r="X270" s="68"/>
      <c r="Y270" s="65"/>
      <c r="Z270" s="65"/>
      <c r="AA270" s="60"/>
      <c r="AB270" s="60"/>
      <c r="AC270" s="60"/>
      <c r="AD270" s="64"/>
      <c r="AE270" s="64"/>
      <c r="AF270" s="64"/>
      <c r="AG270" s="64"/>
      <c r="AH270" s="64"/>
      <c r="AI270" s="64"/>
      <c r="AJ270" s="64"/>
      <c r="AK270" s="64"/>
      <c r="AL270" s="64"/>
    </row>
    <row r="271" spans="22:38">
      <c r="V271" s="68"/>
      <c r="W271" s="68"/>
      <c r="X271" s="68"/>
      <c r="Y271" s="65"/>
      <c r="Z271" s="65"/>
      <c r="AA271" s="60"/>
      <c r="AB271" s="60"/>
      <c r="AC271" s="60"/>
      <c r="AD271" s="64"/>
      <c r="AE271" s="64"/>
      <c r="AF271" s="64"/>
      <c r="AG271" s="64"/>
      <c r="AH271" s="64"/>
      <c r="AI271" s="64"/>
      <c r="AJ271" s="64"/>
      <c r="AK271" s="64"/>
      <c r="AL271" s="64"/>
    </row>
    <row r="272" spans="22:38">
      <c r="V272" s="68"/>
      <c r="W272" s="68"/>
      <c r="X272" s="68"/>
      <c r="Y272" s="65"/>
      <c r="Z272" s="65"/>
      <c r="AA272" s="60"/>
      <c r="AB272" s="60"/>
      <c r="AC272" s="60"/>
      <c r="AD272" s="64"/>
      <c r="AE272" s="64"/>
      <c r="AF272" s="64"/>
      <c r="AG272" s="64"/>
      <c r="AH272" s="64"/>
      <c r="AI272" s="64"/>
      <c r="AJ272" s="64"/>
      <c r="AK272" s="64"/>
      <c r="AL272" s="64"/>
    </row>
    <row r="273" spans="22:38">
      <c r="V273" s="68"/>
      <c r="W273" s="68"/>
      <c r="X273" s="68"/>
      <c r="Y273" s="65"/>
      <c r="Z273" s="65"/>
      <c r="AA273" s="60"/>
      <c r="AB273" s="60"/>
      <c r="AC273" s="60"/>
      <c r="AD273" s="64"/>
      <c r="AE273" s="64"/>
      <c r="AF273" s="64"/>
      <c r="AG273" s="64"/>
      <c r="AH273" s="64"/>
      <c r="AI273" s="64"/>
      <c r="AJ273" s="64"/>
      <c r="AK273" s="64"/>
      <c r="AL273" s="64"/>
    </row>
    <row r="274" spans="22:38">
      <c r="V274" s="68"/>
      <c r="W274" s="68"/>
      <c r="X274" s="68"/>
      <c r="Y274" s="65"/>
      <c r="Z274" s="65"/>
      <c r="AA274" s="60"/>
      <c r="AB274" s="60"/>
      <c r="AC274" s="60"/>
      <c r="AD274" s="64"/>
      <c r="AE274" s="64"/>
      <c r="AF274" s="64"/>
      <c r="AG274" s="64"/>
      <c r="AH274" s="64"/>
      <c r="AI274" s="64"/>
      <c r="AJ274" s="64"/>
      <c r="AK274" s="64"/>
      <c r="AL274" s="64"/>
    </row>
    <row r="275" spans="22:38">
      <c r="V275" s="68"/>
      <c r="W275" s="68"/>
      <c r="X275" s="68"/>
      <c r="Y275" s="65"/>
      <c r="Z275" s="65"/>
      <c r="AA275" s="60"/>
      <c r="AB275" s="60"/>
      <c r="AC275" s="60"/>
      <c r="AD275" s="64"/>
      <c r="AE275" s="64"/>
      <c r="AF275" s="64"/>
      <c r="AG275" s="64"/>
      <c r="AH275" s="64"/>
      <c r="AI275" s="64"/>
      <c r="AJ275" s="64"/>
      <c r="AK275" s="64"/>
      <c r="AL275" s="64"/>
    </row>
    <row r="276" spans="22:38">
      <c r="V276" s="68"/>
      <c r="W276" s="68"/>
      <c r="X276" s="68"/>
      <c r="Y276" s="65"/>
      <c r="Z276" s="65"/>
      <c r="AA276" s="60"/>
      <c r="AB276" s="60"/>
      <c r="AC276" s="60"/>
      <c r="AD276" s="64"/>
      <c r="AE276" s="64"/>
      <c r="AF276" s="64"/>
      <c r="AG276" s="64"/>
      <c r="AH276" s="64"/>
      <c r="AI276" s="64"/>
      <c r="AJ276" s="64"/>
      <c r="AK276" s="64"/>
      <c r="AL276" s="64"/>
    </row>
    <row r="277" spans="22:38">
      <c r="V277" s="68"/>
      <c r="W277" s="68"/>
      <c r="X277" s="68"/>
      <c r="Y277" s="65"/>
      <c r="Z277" s="65"/>
      <c r="AA277" s="60"/>
      <c r="AB277" s="60"/>
      <c r="AC277" s="60"/>
      <c r="AD277" s="64"/>
      <c r="AE277" s="64"/>
      <c r="AF277" s="64"/>
      <c r="AG277" s="64"/>
      <c r="AH277" s="64"/>
      <c r="AI277" s="64"/>
      <c r="AJ277" s="64"/>
      <c r="AK277" s="64"/>
      <c r="AL277" s="64"/>
    </row>
    <row r="278" spans="22:38">
      <c r="V278" s="68"/>
      <c r="W278" s="68"/>
      <c r="X278" s="68"/>
      <c r="Y278" s="65"/>
      <c r="Z278" s="65"/>
      <c r="AA278" s="60"/>
      <c r="AB278" s="60"/>
      <c r="AC278" s="60"/>
      <c r="AD278" s="64"/>
      <c r="AE278" s="64"/>
      <c r="AF278" s="64"/>
      <c r="AG278" s="64"/>
      <c r="AH278" s="64"/>
      <c r="AI278" s="64"/>
      <c r="AJ278" s="64"/>
      <c r="AK278" s="64"/>
      <c r="AL278" s="64"/>
    </row>
    <row r="279" spans="22:38">
      <c r="V279" s="68"/>
      <c r="W279" s="68"/>
      <c r="X279" s="68"/>
      <c r="Y279" s="65"/>
      <c r="Z279" s="65"/>
      <c r="AA279" s="60"/>
      <c r="AB279" s="60"/>
      <c r="AC279" s="60"/>
      <c r="AD279" s="64"/>
      <c r="AE279" s="64"/>
      <c r="AF279" s="64"/>
      <c r="AG279" s="64"/>
      <c r="AH279" s="64"/>
      <c r="AI279" s="64"/>
      <c r="AJ279" s="64"/>
      <c r="AK279" s="64"/>
      <c r="AL279" s="64"/>
    </row>
    <row r="280" spans="22:38">
      <c r="V280" s="68"/>
      <c r="W280" s="68"/>
      <c r="X280" s="68"/>
      <c r="Y280" s="65"/>
      <c r="Z280" s="65"/>
      <c r="AA280" s="60"/>
      <c r="AB280" s="60"/>
      <c r="AC280" s="60"/>
      <c r="AD280" s="64"/>
      <c r="AE280" s="64"/>
      <c r="AF280" s="64"/>
      <c r="AG280" s="64"/>
      <c r="AH280" s="64"/>
      <c r="AI280" s="64"/>
      <c r="AJ280" s="64"/>
      <c r="AK280" s="64"/>
      <c r="AL280" s="64"/>
    </row>
    <row r="281" spans="22:38">
      <c r="V281" s="68"/>
      <c r="W281" s="68"/>
      <c r="X281" s="68"/>
      <c r="Y281" s="65"/>
      <c r="Z281" s="65"/>
      <c r="AA281" s="60"/>
      <c r="AB281" s="60"/>
      <c r="AC281" s="60"/>
      <c r="AD281" s="64"/>
      <c r="AE281" s="64"/>
      <c r="AF281" s="64"/>
      <c r="AG281" s="64"/>
      <c r="AH281" s="64"/>
      <c r="AI281" s="64"/>
      <c r="AJ281" s="64"/>
      <c r="AK281" s="64"/>
      <c r="AL281" s="64"/>
    </row>
    <row r="282" spans="22:38">
      <c r="V282" s="68"/>
      <c r="W282" s="68"/>
      <c r="X282" s="68"/>
      <c r="Y282" s="65"/>
      <c r="Z282" s="65"/>
      <c r="AA282" s="60"/>
      <c r="AB282" s="60"/>
      <c r="AC282" s="60"/>
      <c r="AD282" s="64"/>
      <c r="AE282" s="64"/>
      <c r="AF282" s="64"/>
      <c r="AG282" s="64"/>
      <c r="AH282" s="64"/>
      <c r="AI282" s="64"/>
      <c r="AJ282" s="64"/>
      <c r="AK282" s="64"/>
      <c r="AL282" s="64"/>
    </row>
    <row r="283" spans="22:38">
      <c r="V283" s="68"/>
      <c r="W283" s="68"/>
      <c r="X283" s="68"/>
      <c r="Y283" s="65"/>
      <c r="Z283" s="65"/>
      <c r="AA283" s="60"/>
      <c r="AB283" s="60"/>
      <c r="AC283" s="60"/>
      <c r="AD283" s="64"/>
      <c r="AE283" s="64"/>
      <c r="AF283" s="64"/>
      <c r="AG283" s="64"/>
      <c r="AH283" s="64"/>
      <c r="AI283" s="64"/>
      <c r="AJ283" s="64"/>
      <c r="AK283" s="64"/>
      <c r="AL283" s="64"/>
    </row>
    <row r="284" spans="22:38">
      <c r="V284" s="68"/>
      <c r="W284" s="68"/>
      <c r="X284" s="68"/>
      <c r="Y284" s="65"/>
      <c r="Z284" s="65"/>
      <c r="AA284" s="60"/>
      <c r="AB284" s="60"/>
      <c r="AC284" s="60"/>
      <c r="AD284" s="64"/>
      <c r="AE284" s="64"/>
      <c r="AF284" s="64"/>
      <c r="AG284" s="64"/>
      <c r="AH284" s="64"/>
      <c r="AI284" s="64"/>
      <c r="AJ284" s="64"/>
      <c r="AK284" s="64"/>
      <c r="AL284" s="64"/>
    </row>
    <row r="285" spans="22:38">
      <c r="V285" s="68"/>
      <c r="W285" s="68"/>
      <c r="X285" s="68"/>
      <c r="Y285" s="65"/>
      <c r="Z285" s="65"/>
      <c r="AA285" s="60"/>
      <c r="AB285" s="60"/>
      <c r="AC285" s="60"/>
      <c r="AD285" s="64"/>
      <c r="AE285" s="64"/>
      <c r="AF285" s="64"/>
      <c r="AG285" s="64"/>
      <c r="AH285" s="64"/>
      <c r="AI285" s="64"/>
      <c r="AJ285" s="64"/>
      <c r="AK285" s="64"/>
      <c r="AL285" s="64"/>
    </row>
    <row r="286" spans="22:38">
      <c r="V286" s="68"/>
      <c r="W286" s="68"/>
      <c r="X286" s="68"/>
      <c r="Y286" s="65"/>
      <c r="Z286" s="65"/>
      <c r="AA286" s="60"/>
      <c r="AB286" s="60"/>
      <c r="AC286" s="60"/>
      <c r="AD286" s="64"/>
      <c r="AE286" s="64"/>
      <c r="AF286" s="64"/>
      <c r="AG286" s="64"/>
      <c r="AH286" s="64"/>
      <c r="AI286" s="64"/>
      <c r="AJ286" s="64"/>
      <c r="AK286" s="64"/>
      <c r="AL286" s="64"/>
    </row>
    <row r="287" spans="22:38">
      <c r="V287" s="68"/>
      <c r="W287" s="68"/>
      <c r="X287" s="68"/>
      <c r="Y287" s="65"/>
      <c r="Z287" s="65"/>
      <c r="AA287" s="60"/>
      <c r="AB287" s="60"/>
      <c r="AC287" s="60"/>
      <c r="AD287" s="64"/>
      <c r="AE287" s="64"/>
      <c r="AF287" s="64"/>
      <c r="AG287" s="64"/>
      <c r="AH287" s="64"/>
      <c r="AI287" s="64"/>
      <c r="AJ287" s="64"/>
      <c r="AK287" s="64"/>
      <c r="AL287" s="64"/>
    </row>
    <row r="288" spans="22:38">
      <c r="V288" s="68"/>
      <c r="W288" s="68"/>
      <c r="X288" s="68"/>
      <c r="Y288" s="65"/>
      <c r="Z288" s="65"/>
      <c r="AA288" s="60"/>
      <c r="AB288" s="60"/>
      <c r="AC288" s="60"/>
      <c r="AD288" s="64"/>
      <c r="AE288" s="64"/>
      <c r="AF288" s="64"/>
      <c r="AG288" s="64"/>
      <c r="AH288" s="64"/>
      <c r="AI288" s="64"/>
      <c r="AJ288" s="64"/>
      <c r="AK288" s="64"/>
      <c r="AL288" s="64"/>
    </row>
    <row r="289" spans="22:38">
      <c r="V289" s="68"/>
      <c r="W289" s="68"/>
      <c r="X289" s="68"/>
      <c r="Y289" s="65"/>
      <c r="Z289" s="65"/>
      <c r="AA289" s="60"/>
      <c r="AB289" s="60"/>
      <c r="AC289" s="60"/>
      <c r="AD289" s="64"/>
      <c r="AE289" s="64"/>
      <c r="AF289" s="64"/>
      <c r="AG289" s="64"/>
      <c r="AH289" s="64"/>
      <c r="AI289" s="64"/>
      <c r="AJ289" s="64"/>
      <c r="AK289" s="64"/>
      <c r="AL289" s="64"/>
    </row>
    <row r="290" spans="22:38">
      <c r="V290" s="68"/>
      <c r="W290" s="68"/>
      <c r="X290" s="68"/>
      <c r="Y290" s="65"/>
      <c r="Z290" s="65"/>
      <c r="AA290" s="60"/>
      <c r="AB290" s="60"/>
      <c r="AC290" s="60"/>
      <c r="AD290" s="64"/>
      <c r="AE290" s="64"/>
      <c r="AF290" s="64"/>
      <c r="AG290" s="64"/>
      <c r="AH290" s="64"/>
      <c r="AI290" s="64"/>
      <c r="AJ290" s="64"/>
      <c r="AK290" s="64"/>
      <c r="AL290" s="64"/>
    </row>
    <row r="291" spans="22:38">
      <c r="V291" s="68"/>
      <c r="W291" s="68"/>
      <c r="X291" s="68"/>
      <c r="Y291" s="65"/>
      <c r="Z291" s="65"/>
      <c r="AA291" s="60"/>
      <c r="AB291" s="60"/>
      <c r="AC291" s="60"/>
      <c r="AD291" s="64"/>
      <c r="AE291" s="64"/>
      <c r="AF291" s="64"/>
      <c r="AG291" s="64"/>
      <c r="AH291" s="64"/>
      <c r="AI291" s="64"/>
      <c r="AJ291" s="64"/>
      <c r="AK291" s="64"/>
      <c r="AL291" s="64"/>
    </row>
    <row r="292" spans="22:38">
      <c r="V292" s="68"/>
      <c r="W292" s="68"/>
      <c r="X292" s="68"/>
      <c r="Y292" s="65"/>
      <c r="Z292" s="65"/>
      <c r="AA292" s="60"/>
      <c r="AB292" s="60"/>
      <c r="AC292" s="60"/>
      <c r="AD292" s="64"/>
      <c r="AE292" s="64"/>
      <c r="AF292" s="64"/>
      <c r="AG292" s="64"/>
      <c r="AH292" s="64"/>
      <c r="AI292" s="64"/>
      <c r="AJ292" s="64"/>
      <c r="AK292" s="64"/>
      <c r="AL292" s="64"/>
    </row>
    <row r="293" spans="22:38">
      <c r="V293" s="68"/>
      <c r="W293" s="68"/>
      <c r="X293" s="68"/>
      <c r="Y293" s="65"/>
      <c r="Z293" s="65"/>
      <c r="AA293" s="60"/>
      <c r="AB293" s="60"/>
      <c r="AC293" s="60"/>
      <c r="AD293" s="64"/>
      <c r="AE293" s="64"/>
      <c r="AF293" s="64"/>
      <c r="AG293" s="64"/>
      <c r="AH293" s="64"/>
      <c r="AI293" s="64"/>
      <c r="AJ293" s="64"/>
      <c r="AK293" s="64"/>
      <c r="AL293" s="64"/>
    </row>
    <row r="294" spans="22:38">
      <c r="V294" s="68"/>
      <c r="W294" s="68"/>
      <c r="X294" s="68"/>
      <c r="Y294" s="65"/>
      <c r="Z294" s="65"/>
      <c r="AA294" s="60"/>
      <c r="AB294" s="60"/>
      <c r="AC294" s="60"/>
      <c r="AD294" s="64"/>
      <c r="AE294" s="64"/>
      <c r="AF294" s="64"/>
      <c r="AG294" s="64"/>
      <c r="AH294" s="64"/>
      <c r="AI294" s="64"/>
      <c r="AJ294" s="64"/>
      <c r="AK294" s="64"/>
      <c r="AL294" s="64"/>
    </row>
    <row r="295" spans="22:38">
      <c r="V295" s="68"/>
      <c r="W295" s="68"/>
      <c r="X295" s="68"/>
      <c r="Y295" s="65"/>
      <c r="Z295" s="65"/>
      <c r="AA295" s="60"/>
      <c r="AB295" s="60"/>
      <c r="AC295" s="60"/>
      <c r="AD295" s="64"/>
      <c r="AE295" s="64"/>
      <c r="AF295" s="64"/>
      <c r="AG295" s="64"/>
      <c r="AH295" s="64"/>
      <c r="AI295" s="64"/>
      <c r="AJ295" s="64"/>
      <c r="AK295" s="64"/>
      <c r="AL295" s="64"/>
    </row>
    <row r="296" spans="22:38">
      <c r="V296" s="68"/>
      <c r="W296" s="68"/>
      <c r="X296" s="68"/>
      <c r="Y296" s="65"/>
      <c r="Z296" s="65"/>
      <c r="AA296" s="60"/>
      <c r="AB296" s="60"/>
      <c r="AC296" s="60"/>
      <c r="AD296" s="64"/>
      <c r="AE296" s="64"/>
      <c r="AF296" s="64"/>
      <c r="AG296" s="64"/>
      <c r="AH296" s="64"/>
      <c r="AI296" s="64"/>
      <c r="AJ296" s="64"/>
      <c r="AK296" s="64"/>
      <c r="AL296" s="64"/>
    </row>
    <row r="297" spans="22:38">
      <c r="V297" s="68"/>
      <c r="W297" s="68"/>
      <c r="X297" s="68"/>
      <c r="Y297" s="65"/>
      <c r="Z297" s="65"/>
      <c r="AA297" s="60"/>
      <c r="AB297" s="60"/>
      <c r="AC297" s="60"/>
      <c r="AD297" s="64"/>
      <c r="AE297" s="64"/>
      <c r="AF297" s="64"/>
      <c r="AG297" s="64"/>
      <c r="AH297" s="64"/>
      <c r="AI297" s="64"/>
      <c r="AJ297" s="64"/>
      <c r="AK297" s="64"/>
      <c r="AL297" s="64"/>
    </row>
    <row r="298" spans="22:38">
      <c r="V298" s="68"/>
      <c r="W298" s="68"/>
      <c r="X298" s="68"/>
      <c r="Y298" s="65"/>
      <c r="Z298" s="65"/>
      <c r="AA298" s="60"/>
      <c r="AB298" s="60"/>
      <c r="AC298" s="60"/>
      <c r="AD298" s="64"/>
      <c r="AE298" s="64"/>
      <c r="AF298" s="64"/>
      <c r="AG298" s="64"/>
      <c r="AH298" s="64"/>
      <c r="AI298" s="64"/>
      <c r="AJ298" s="64"/>
      <c r="AK298" s="64"/>
      <c r="AL298" s="64"/>
    </row>
    <row r="299" spans="22:38">
      <c r="V299" s="68"/>
      <c r="W299" s="68"/>
      <c r="X299" s="68"/>
      <c r="Y299" s="65"/>
      <c r="Z299" s="65"/>
      <c r="AA299" s="60"/>
      <c r="AB299" s="60"/>
      <c r="AC299" s="60"/>
      <c r="AD299" s="64"/>
      <c r="AE299" s="64"/>
      <c r="AF299" s="64"/>
      <c r="AG299" s="64"/>
      <c r="AH299" s="64"/>
      <c r="AI299" s="64"/>
      <c r="AJ299" s="64"/>
      <c r="AK299" s="64"/>
      <c r="AL299" s="64"/>
    </row>
    <row r="300" spans="22:38">
      <c r="V300" s="68"/>
      <c r="W300" s="68"/>
      <c r="X300" s="68"/>
      <c r="Y300" s="65"/>
      <c r="Z300" s="65"/>
      <c r="AA300" s="60"/>
      <c r="AB300" s="60"/>
      <c r="AC300" s="60"/>
      <c r="AD300" s="64"/>
      <c r="AE300" s="64"/>
      <c r="AF300" s="64"/>
      <c r="AG300" s="64"/>
      <c r="AH300" s="64"/>
      <c r="AI300" s="64"/>
      <c r="AJ300" s="64"/>
      <c r="AK300" s="64"/>
      <c r="AL300" s="64"/>
    </row>
    <row r="301" spans="22:38">
      <c r="V301" s="68"/>
      <c r="W301" s="68"/>
      <c r="X301" s="68"/>
      <c r="Y301" s="65"/>
      <c r="Z301" s="65"/>
      <c r="AA301" s="60"/>
      <c r="AB301" s="60"/>
      <c r="AC301" s="60"/>
      <c r="AD301" s="64"/>
      <c r="AE301" s="64"/>
      <c r="AF301" s="64"/>
      <c r="AG301" s="64"/>
      <c r="AH301" s="64"/>
      <c r="AI301" s="64"/>
      <c r="AJ301" s="64"/>
      <c r="AK301" s="64"/>
      <c r="AL301" s="64"/>
    </row>
    <row r="302" spans="22:38">
      <c r="V302" s="68"/>
      <c r="W302" s="68"/>
      <c r="X302" s="68"/>
      <c r="Y302" s="65"/>
      <c r="Z302" s="65"/>
      <c r="AA302" s="60"/>
      <c r="AB302" s="60"/>
      <c r="AC302" s="60"/>
      <c r="AD302" s="64"/>
      <c r="AE302" s="64"/>
      <c r="AF302" s="64"/>
      <c r="AG302" s="64"/>
      <c r="AH302" s="64"/>
      <c r="AI302" s="64"/>
      <c r="AJ302" s="64"/>
      <c r="AK302" s="64"/>
      <c r="AL302" s="64"/>
    </row>
    <row r="303" spans="22:38">
      <c r="V303" s="68"/>
      <c r="W303" s="68"/>
      <c r="X303" s="68"/>
      <c r="Y303" s="65"/>
      <c r="Z303" s="65"/>
      <c r="AA303" s="60"/>
      <c r="AB303" s="60"/>
      <c r="AC303" s="60"/>
      <c r="AD303" s="64"/>
      <c r="AE303" s="64"/>
      <c r="AF303" s="64"/>
      <c r="AG303" s="64"/>
      <c r="AH303" s="64"/>
      <c r="AI303" s="64"/>
      <c r="AJ303" s="64"/>
      <c r="AK303" s="64"/>
      <c r="AL303" s="64"/>
    </row>
    <row r="304" spans="22:38">
      <c r="V304" s="68"/>
      <c r="W304" s="68"/>
      <c r="X304" s="68"/>
      <c r="Y304" s="65"/>
      <c r="Z304" s="65"/>
      <c r="AA304" s="60"/>
      <c r="AB304" s="60"/>
      <c r="AC304" s="60"/>
      <c r="AD304" s="64"/>
      <c r="AE304" s="64"/>
      <c r="AF304" s="64"/>
      <c r="AG304" s="64"/>
      <c r="AH304" s="64"/>
      <c r="AI304" s="64"/>
      <c r="AJ304" s="64"/>
      <c r="AK304" s="64"/>
      <c r="AL304" s="64"/>
    </row>
    <row r="305" spans="22:38">
      <c r="V305" s="68"/>
      <c r="W305" s="68"/>
      <c r="X305" s="68"/>
      <c r="Y305" s="65"/>
      <c r="Z305" s="65"/>
      <c r="AA305" s="60"/>
      <c r="AB305" s="60"/>
      <c r="AC305" s="60"/>
      <c r="AD305" s="64"/>
      <c r="AE305" s="64"/>
      <c r="AF305" s="64"/>
      <c r="AG305" s="64"/>
      <c r="AH305" s="64"/>
      <c r="AI305" s="64"/>
      <c r="AJ305" s="64"/>
      <c r="AK305" s="64"/>
      <c r="AL305" s="64"/>
    </row>
    <row r="306" spans="22:38">
      <c r="V306" s="68"/>
      <c r="W306" s="68"/>
      <c r="X306" s="68"/>
      <c r="Y306" s="65"/>
      <c r="Z306" s="65"/>
      <c r="AA306" s="60"/>
      <c r="AB306" s="60"/>
      <c r="AC306" s="60"/>
      <c r="AD306" s="64"/>
      <c r="AE306" s="64"/>
      <c r="AF306" s="64"/>
      <c r="AG306" s="64"/>
      <c r="AH306" s="64"/>
      <c r="AI306" s="64"/>
      <c r="AJ306" s="64"/>
      <c r="AK306" s="64"/>
      <c r="AL306" s="64"/>
    </row>
    <row r="307" spans="22:38">
      <c r="V307" s="68"/>
      <c r="W307" s="68"/>
      <c r="X307" s="68"/>
      <c r="Y307" s="65"/>
      <c r="Z307" s="65"/>
      <c r="AA307" s="60"/>
      <c r="AB307" s="60"/>
      <c r="AC307" s="60"/>
      <c r="AD307" s="64"/>
      <c r="AE307" s="64"/>
      <c r="AF307" s="64"/>
      <c r="AG307" s="64"/>
      <c r="AH307" s="64"/>
      <c r="AI307" s="64"/>
      <c r="AJ307" s="64"/>
      <c r="AK307" s="64"/>
      <c r="AL307" s="64"/>
    </row>
    <row r="308" spans="22:38">
      <c r="V308" s="68"/>
      <c r="W308" s="68"/>
      <c r="X308" s="68"/>
      <c r="Y308" s="65"/>
      <c r="Z308" s="65"/>
      <c r="AA308" s="60"/>
      <c r="AB308" s="60"/>
      <c r="AC308" s="60"/>
      <c r="AD308" s="64"/>
      <c r="AE308" s="64"/>
      <c r="AF308" s="64"/>
      <c r="AG308" s="64"/>
      <c r="AH308" s="64"/>
      <c r="AI308" s="64"/>
      <c r="AJ308" s="64"/>
      <c r="AK308" s="64"/>
      <c r="AL308" s="64"/>
    </row>
    <row r="309" spans="22:38">
      <c r="V309" s="68"/>
      <c r="W309" s="68"/>
      <c r="X309" s="68"/>
      <c r="Y309" s="65"/>
      <c r="Z309" s="65"/>
      <c r="AA309" s="60"/>
      <c r="AB309" s="60"/>
      <c r="AC309" s="60"/>
      <c r="AD309" s="64"/>
      <c r="AE309" s="64"/>
      <c r="AF309" s="64"/>
      <c r="AG309" s="64"/>
      <c r="AH309" s="64"/>
      <c r="AI309" s="64"/>
      <c r="AJ309" s="64"/>
      <c r="AK309" s="64"/>
      <c r="AL309" s="64"/>
    </row>
    <row r="310" spans="22:38">
      <c r="V310" s="68"/>
      <c r="W310" s="68"/>
      <c r="X310" s="68"/>
      <c r="Y310" s="65"/>
      <c r="Z310" s="65"/>
      <c r="AA310" s="60"/>
      <c r="AB310" s="60"/>
      <c r="AC310" s="60"/>
      <c r="AD310" s="64"/>
      <c r="AE310" s="64"/>
      <c r="AF310" s="64"/>
      <c r="AG310" s="64"/>
      <c r="AH310" s="64"/>
      <c r="AI310" s="64"/>
      <c r="AJ310" s="64"/>
      <c r="AK310" s="64"/>
      <c r="AL310" s="64"/>
    </row>
    <row r="311" spans="22:38">
      <c r="V311" s="68"/>
      <c r="W311" s="68"/>
      <c r="X311" s="68"/>
      <c r="Y311" s="65"/>
      <c r="Z311" s="65"/>
      <c r="AA311" s="60"/>
      <c r="AB311" s="60"/>
      <c r="AC311" s="60"/>
      <c r="AD311" s="64"/>
      <c r="AE311" s="64"/>
      <c r="AF311" s="64"/>
      <c r="AG311" s="64"/>
      <c r="AH311" s="64"/>
      <c r="AI311" s="64"/>
      <c r="AJ311" s="64"/>
      <c r="AK311" s="64"/>
      <c r="AL311" s="64"/>
    </row>
    <row r="312" spans="22:38">
      <c r="V312" s="68"/>
      <c r="W312" s="68"/>
      <c r="X312" s="68"/>
      <c r="Y312" s="65"/>
      <c r="Z312" s="65"/>
      <c r="AA312" s="60"/>
      <c r="AB312" s="60"/>
      <c r="AC312" s="60"/>
      <c r="AD312" s="64"/>
      <c r="AE312" s="64"/>
      <c r="AF312" s="64"/>
      <c r="AG312" s="64"/>
      <c r="AH312" s="64"/>
      <c r="AI312" s="64"/>
      <c r="AJ312" s="64"/>
      <c r="AK312" s="64"/>
      <c r="AL312" s="64"/>
    </row>
    <row r="313" spans="22:38">
      <c r="V313" s="68"/>
      <c r="W313" s="68"/>
      <c r="X313" s="68"/>
      <c r="Y313" s="65"/>
      <c r="Z313" s="65"/>
      <c r="AA313" s="60"/>
      <c r="AB313" s="60"/>
      <c r="AC313" s="60"/>
      <c r="AD313" s="64"/>
      <c r="AE313" s="64"/>
      <c r="AF313" s="64"/>
      <c r="AG313" s="64"/>
      <c r="AH313" s="64"/>
      <c r="AI313" s="64"/>
      <c r="AJ313" s="64"/>
      <c r="AK313" s="64"/>
      <c r="AL313" s="64"/>
    </row>
    <row r="314" spans="22:38">
      <c r="V314" s="68"/>
      <c r="W314" s="68"/>
      <c r="X314" s="68"/>
      <c r="Y314" s="65"/>
      <c r="Z314" s="65"/>
      <c r="AA314" s="60"/>
      <c r="AB314" s="60"/>
      <c r="AC314" s="60"/>
      <c r="AD314" s="64"/>
      <c r="AE314" s="64"/>
      <c r="AF314" s="64"/>
      <c r="AG314" s="64"/>
      <c r="AH314" s="64"/>
      <c r="AI314" s="64"/>
      <c r="AJ314" s="64"/>
      <c r="AK314" s="64"/>
      <c r="AL314" s="64"/>
    </row>
    <row r="315" spans="22:38">
      <c r="V315" s="68"/>
      <c r="W315" s="68"/>
      <c r="X315" s="68"/>
      <c r="Y315" s="65"/>
      <c r="Z315" s="65"/>
      <c r="AA315" s="60"/>
      <c r="AB315" s="60"/>
      <c r="AC315" s="60"/>
      <c r="AD315" s="64"/>
      <c r="AE315" s="64"/>
      <c r="AF315" s="64"/>
      <c r="AG315" s="64"/>
      <c r="AH315" s="64"/>
      <c r="AI315" s="64"/>
      <c r="AJ315" s="64"/>
      <c r="AK315" s="64"/>
      <c r="AL315" s="64"/>
    </row>
    <row r="316" spans="22:38">
      <c r="V316" s="68"/>
      <c r="W316" s="68"/>
      <c r="X316" s="68"/>
      <c r="Y316" s="65"/>
      <c r="Z316" s="65"/>
      <c r="AA316" s="60"/>
      <c r="AB316" s="60"/>
      <c r="AC316" s="60"/>
      <c r="AD316" s="64"/>
      <c r="AE316" s="64"/>
      <c r="AF316" s="64"/>
      <c r="AG316" s="64"/>
      <c r="AH316" s="64"/>
      <c r="AI316" s="64"/>
      <c r="AJ316" s="64"/>
      <c r="AK316" s="64"/>
      <c r="AL316" s="64"/>
    </row>
    <row r="317" spans="22:38">
      <c r="V317" s="68"/>
      <c r="W317" s="68"/>
      <c r="X317" s="68"/>
      <c r="Y317" s="65"/>
      <c r="Z317" s="65"/>
      <c r="AA317" s="60"/>
      <c r="AB317" s="60"/>
      <c r="AC317" s="60"/>
      <c r="AD317" s="64"/>
      <c r="AE317" s="64"/>
      <c r="AF317" s="64"/>
      <c r="AG317" s="64"/>
      <c r="AH317" s="64"/>
      <c r="AI317" s="64"/>
      <c r="AJ317" s="64"/>
      <c r="AK317" s="64"/>
      <c r="AL317" s="64"/>
    </row>
    <row r="318" spans="22:38">
      <c r="V318" s="68"/>
      <c r="W318" s="68"/>
      <c r="X318" s="68"/>
      <c r="Y318" s="65"/>
      <c r="Z318" s="65"/>
      <c r="AA318" s="60"/>
      <c r="AB318" s="60"/>
      <c r="AC318" s="60"/>
      <c r="AD318" s="64"/>
      <c r="AE318" s="64"/>
      <c r="AF318" s="64"/>
      <c r="AG318" s="64"/>
      <c r="AH318" s="64"/>
      <c r="AI318" s="64"/>
      <c r="AJ318" s="64"/>
      <c r="AK318" s="64"/>
      <c r="AL318" s="64"/>
    </row>
    <row r="319" spans="22:38">
      <c r="V319" s="68"/>
      <c r="W319" s="68"/>
      <c r="X319" s="68"/>
      <c r="Y319" s="65"/>
      <c r="Z319" s="65"/>
      <c r="AA319" s="60"/>
      <c r="AB319" s="60"/>
      <c r="AC319" s="60"/>
      <c r="AD319" s="64"/>
      <c r="AE319" s="64"/>
      <c r="AF319" s="64"/>
      <c r="AG319" s="64"/>
      <c r="AH319" s="64"/>
      <c r="AI319" s="64"/>
      <c r="AJ319" s="64"/>
      <c r="AK319" s="64"/>
      <c r="AL319" s="64"/>
    </row>
    <row r="320" spans="22:38">
      <c r="V320" s="68"/>
      <c r="W320" s="68"/>
      <c r="X320" s="68"/>
      <c r="Y320" s="65"/>
      <c r="Z320" s="65"/>
      <c r="AA320" s="60"/>
      <c r="AB320" s="60"/>
      <c r="AC320" s="60"/>
      <c r="AD320" s="64"/>
      <c r="AE320" s="64"/>
      <c r="AF320" s="64"/>
      <c r="AG320" s="64"/>
      <c r="AH320" s="64"/>
      <c r="AI320" s="64"/>
      <c r="AJ320" s="64"/>
      <c r="AK320" s="64"/>
      <c r="AL320" s="64"/>
    </row>
    <row r="321" spans="22:38">
      <c r="V321" s="68"/>
      <c r="W321" s="68"/>
      <c r="X321" s="68"/>
      <c r="Y321" s="65"/>
      <c r="Z321" s="65"/>
      <c r="AA321" s="60"/>
      <c r="AB321" s="60"/>
      <c r="AC321" s="60"/>
      <c r="AD321" s="64"/>
      <c r="AE321" s="64"/>
      <c r="AF321" s="64"/>
      <c r="AG321" s="64"/>
      <c r="AH321" s="64"/>
      <c r="AI321" s="64"/>
      <c r="AJ321" s="64"/>
      <c r="AK321" s="64"/>
      <c r="AL321" s="64"/>
    </row>
    <row r="322" spans="22:38">
      <c r="V322" s="68"/>
      <c r="W322" s="68"/>
      <c r="X322" s="68"/>
      <c r="Y322" s="65"/>
      <c r="Z322" s="65"/>
      <c r="AA322" s="60"/>
      <c r="AB322" s="60"/>
      <c r="AC322" s="60"/>
      <c r="AD322" s="64"/>
      <c r="AE322" s="64"/>
      <c r="AF322" s="64"/>
      <c r="AG322" s="64"/>
      <c r="AH322" s="64"/>
      <c r="AI322" s="64"/>
      <c r="AJ322" s="64"/>
      <c r="AK322" s="64"/>
      <c r="AL322" s="64"/>
    </row>
    <row r="323" spans="22:38">
      <c r="V323" s="68"/>
      <c r="W323" s="68"/>
      <c r="X323" s="68"/>
      <c r="Y323" s="65"/>
      <c r="Z323" s="65"/>
      <c r="AA323" s="60"/>
      <c r="AB323" s="60"/>
      <c r="AC323" s="60"/>
      <c r="AD323" s="64"/>
      <c r="AE323" s="64"/>
      <c r="AF323" s="64"/>
      <c r="AG323" s="64"/>
      <c r="AH323" s="64"/>
      <c r="AI323" s="64"/>
      <c r="AJ323" s="64"/>
      <c r="AK323" s="64"/>
      <c r="AL323" s="64"/>
    </row>
    <row r="324" spans="22:38">
      <c r="V324" s="68"/>
      <c r="W324" s="68"/>
      <c r="X324" s="68"/>
      <c r="Y324" s="65"/>
      <c r="Z324" s="65"/>
      <c r="AA324" s="60"/>
      <c r="AB324" s="60"/>
      <c r="AC324" s="60"/>
      <c r="AD324" s="64"/>
      <c r="AE324" s="64"/>
      <c r="AF324" s="64"/>
      <c r="AG324" s="64"/>
      <c r="AH324" s="64"/>
      <c r="AI324" s="64"/>
      <c r="AJ324" s="64"/>
      <c r="AK324" s="64"/>
      <c r="AL324" s="64"/>
    </row>
    <row r="325" spans="22:38">
      <c r="V325" s="68"/>
      <c r="W325" s="68"/>
      <c r="X325" s="68"/>
      <c r="Y325" s="65"/>
      <c r="Z325" s="65"/>
      <c r="AA325" s="60"/>
      <c r="AB325" s="60"/>
      <c r="AC325" s="60"/>
      <c r="AD325" s="64"/>
      <c r="AE325" s="64"/>
      <c r="AF325" s="64"/>
      <c r="AG325" s="64"/>
      <c r="AH325" s="64"/>
      <c r="AI325" s="64"/>
      <c r="AJ325" s="64"/>
      <c r="AK325" s="64"/>
      <c r="AL325" s="64"/>
    </row>
    <row r="326" spans="22:38">
      <c r="V326" s="68"/>
      <c r="W326" s="68"/>
      <c r="X326" s="68"/>
      <c r="Y326" s="65"/>
      <c r="Z326" s="65"/>
      <c r="AA326" s="60"/>
      <c r="AB326" s="60"/>
      <c r="AC326" s="60"/>
      <c r="AD326" s="64"/>
      <c r="AE326" s="64"/>
      <c r="AF326" s="64"/>
      <c r="AG326" s="64"/>
      <c r="AH326" s="64"/>
      <c r="AI326" s="64"/>
      <c r="AJ326" s="64"/>
      <c r="AK326" s="64"/>
      <c r="AL326" s="64"/>
    </row>
    <row r="327" spans="22:38">
      <c r="V327" s="68"/>
      <c r="W327" s="68"/>
      <c r="X327" s="68"/>
      <c r="Y327" s="65"/>
      <c r="Z327" s="65"/>
      <c r="AA327" s="60"/>
      <c r="AB327" s="60"/>
      <c r="AC327" s="60"/>
      <c r="AD327" s="64"/>
      <c r="AE327" s="64"/>
      <c r="AF327" s="64"/>
      <c r="AG327" s="64"/>
      <c r="AH327" s="64"/>
      <c r="AI327" s="64"/>
      <c r="AJ327" s="64"/>
      <c r="AK327" s="64"/>
      <c r="AL327" s="64"/>
    </row>
    <row r="328" spans="22:38">
      <c r="V328" s="68"/>
      <c r="W328" s="68"/>
      <c r="X328" s="68"/>
      <c r="Y328" s="65"/>
      <c r="Z328" s="65"/>
      <c r="AA328" s="60"/>
      <c r="AB328" s="60"/>
      <c r="AC328" s="60"/>
      <c r="AD328" s="64"/>
      <c r="AE328" s="64"/>
      <c r="AF328" s="64"/>
      <c r="AG328" s="64"/>
      <c r="AH328" s="64"/>
      <c r="AI328" s="64"/>
      <c r="AJ328" s="64"/>
      <c r="AK328" s="64"/>
      <c r="AL328" s="64"/>
    </row>
    <row r="329" spans="22:38">
      <c r="V329" s="68"/>
      <c r="W329" s="68"/>
      <c r="X329" s="68"/>
      <c r="Y329" s="65"/>
      <c r="Z329" s="65"/>
      <c r="AA329" s="60"/>
      <c r="AB329" s="60"/>
      <c r="AC329" s="60"/>
      <c r="AD329" s="64"/>
      <c r="AE329" s="64"/>
      <c r="AF329" s="64"/>
      <c r="AG329" s="64"/>
      <c r="AH329" s="64"/>
      <c r="AI329" s="64"/>
      <c r="AJ329" s="64"/>
      <c r="AK329" s="64"/>
      <c r="AL329" s="64"/>
    </row>
    <row r="330" spans="22:38">
      <c r="V330" s="68"/>
      <c r="W330" s="68"/>
      <c r="X330" s="68"/>
      <c r="Y330" s="65"/>
      <c r="Z330" s="65"/>
      <c r="AA330" s="60"/>
      <c r="AB330" s="60"/>
      <c r="AC330" s="60"/>
      <c r="AD330" s="64"/>
      <c r="AE330" s="64"/>
      <c r="AF330" s="64"/>
      <c r="AG330" s="64"/>
      <c r="AH330" s="64"/>
      <c r="AI330" s="64"/>
      <c r="AJ330" s="64"/>
      <c r="AK330" s="64"/>
      <c r="AL330" s="64"/>
    </row>
    <row r="331" spans="22:38">
      <c r="V331" s="68"/>
      <c r="W331" s="68"/>
      <c r="X331" s="68"/>
      <c r="Y331" s="65"/>
      <c r="Z331" s="65"/>
      <c r="AA331" s="60"/>
      <c r="AB331" s="60"/>
      <c r="AC331" s="60"/>
      <c r="AD331" s="64"/>
      <c r="AE331" s="64"/>
      <c r="AF331" s="64"/>
      <c r="AG331" s="64"/>
      <c r="AH331" s="64"/>
      <c r="AI331" s="64"/>
      <c r="AJ331" s="64"/>
      <c r="AK331" s="64"/>
      <c r="AL331" s="64"/>
    </row>
    <row r="332" spans="22:38">
      <c r="V332" s="68"/>
      <c r="W332" s="68"/>
      <c r="X332" s="68"/>
      <c r="Y332" s="65"/>
      <c r="Z332" s="65"/>
      <c r="AA332" s="60"/>
      <c r="AB332" s="60"/>
      <c r="AC332" s="60"/>
      <c r="AD332" s="64"/>
      <c r="AE332" s="64"/>
      <c r="AF332" s="64"/>
      <c r="AG332" s="64"/>
      <c r="AH332" s="64"/>
      <c r="AI332" s="64"/>
      <c r="AJ332" s="64"/>
      <c r="AK332" s="64"/>
      <c r="AL332" s="64"/>
    </row>
    <row r="333" spans="22:38">
      <c r="V333" s="68"/>
      <c r="W333" s="68"/>
      <c r="X333" s="68"/>
      <c r="Y333" s="65"/>
      <c r="Z333" s="65"/>
      <c r="AA333" s="60"/>
      <c r="AB333" s="60"/>
      <c r="AC333" s="60"/>
      <c r="AD333" s="64"/>
      <c r="AE333" s="64"/>
      <c r="AF333" s="64"/>
      <c r="AG333" s="64"/>
      <c r="AH333" s="64"/>
      <c r="AI333" s="64"/>
      <c r="AJ333" s="64"/>
      <c r="AK333" s="64"/>
      <c r="AL333" s="64"/>
    </row>
    <row r="334" spans="22:38">
      <c r="V334" s="68"/>
      <c r="W334" s="68"/>
      <c r="X334" s="68"/>
      <c r="Y334" s="65"/>
      <c r="Z334" s="65"/>
      <c r="AA334" s="60"/>
      <c r="AB334" s="60"/>
      <c r="AC334" s="60"/>
      <c r="AD334" s="64"/>
      <c r="AE334" s="64"/>
      <c r="AF334" s="64"/>
      <c r="AG334" s="64"/>
      <c r="AH334" s="64"/>
      <c r="AI334" s="64"/>
      <c r="AJ334" s="64"/>
      <c r="AK334" s="64"/>
      <c r="AL334" s="64"/>
    </row>
    <row r="335" spans="22:38">
      <c r="V335" s="68"/>
      <c r="W335" s="68"/>
      <c r="X335" s="68"/>
      <c r="Y335" s="65"/>
      <c r="Z335" s="65"/>
      <c r="AA335" s="60"/>
      <c r="AB335" s="60"/>
      <c r="AC335" s="60"/>
      <c r="AD335" s="64"/>
      <c r="AE335" s="64"/>
      <c r="AF335" s="64"/>
      <c r="AG335" s="64"/>
      <c r="AH335" s="64"/>
      <c r="AI335" s="64"/>
      <c r="AJ335" s="64"/>
      <c r="AK335" s="64"/>
      <c r="AL335" s="64"/>
    </row>
    <row r="336" spans="22:38">
      <c r="V336" s="68"/>
      <c r="W336" s="68"/>
      <c r="X336" s="68"/>
      <c r="Y336" s="65"/>
      <c r="Z336" s="65"/>
      <c r="AA336" s="60"/>
      <c r="AB336" s="60"/>
      <c r="AC336" s="60"/>
      <c r="AD336" s="64"/>
      <c r="AE336" s="64"/>
      <c r="AF336" s="64"/>
      <c r="AG336" s="64"/>
      <c r="AH336" s="64"/>
      <c r="AI336" s="64"/>
      <c r="AJ336" s="64"/>
      <c r="AK336" s="64"/>
      <c r="AL336" s="64"/>
    </row>
    <row r="337" spans="22:38">
      <c r="V337" s="68"/>
      <c r="W337" s="68"/>
      <c r="X337" s="68"/>
      <c r="Y337" s="65"/>
      <c r="Z337" s="65"/>
      <c r="AA337" s="60"/>
      <c r="AB337" s="60"/>
      <c r="AC337" s="60"/>
      <c r="AD337" s="64"/>
      <c r="AE337" s="64"/>
      <c r="AF337" s="64"/>
      <c r="AG337" s="64"/>
      <c r="AH337" s="64"/>
      <c r="AI337" s="64"/>
      <c r="AJ337" s="64"/>
      <c r="AK337" s="64"/>
      <c r="AL337" s="64"/>
    </row>
    <row r="338" spans="22:38">
      <c r="V338" s="68"/>
      <c r="W338" s="68"/>
      <c r="X338" s="68"/>
      <c r="Y338" s="65"/>
      <c r="Z338" s="65"/>
      <c r="AA338" s="60"/>
      <c r="AB338" s="60"/>
      <c r="AC338" s="60"/>
      <c r="AD338" s="64"/>
      <c r="AE338" s="64"/>
      <c r="AF338" s="64"/>
      <c r="AG338" s="64"/>
      <c r="AH338" s="64"/>
      <c r="AI338" s="64"/>
      <c r="AJ338" s="64"/>
      <c r="AK338" s="64"/>
      <c r="AL338" s="64"/>
    </row>
    <row r="339" spans="22:38">
      <c r="V339" s="68"/>
      <c r="W339" s="68"/>
      <c r="X339" s="68"/>
      <c r="Y339" s="65"/>
      <c r="Z339" s="65"/>
      <c r="AA339" s="60"/>
      <c r="AB339" s="60"/>
      <c r="AC339" s="60"/>
      <c r="AD339" s="64"/>
      <c r="AE339" s="64"/>
      <c r="AF339" s="64"/>
      <c r="AG339" s="64"/>
      <c r="AH339" s="64"/>
      <c r="AI339" s="64"/>
      <c r="AJ339" s="64"/>
      <c r="AK339" s="64"/>
      <c r="AL339" s="64"/>
    </row>
    <row r="340" spans="22:38">
      <c r="V340" s="68"/>
      <c r="W340" s="68"/>
      <c r="X340" s="68"/>
      <c r="Y340" s="65"/>
      <c r="Z340" s="65"/>
      <c r="AA340" s="60"/>
      <c r="AB340" s="60"/>
      <c r="AC340" s="60"/>
      <c r="AD340" s="64"/>
      <c r="AE340" s="64"/>
      <c r="AF340" s="64"/>
      <c r="AG340" s="64"/>
      <c r="AH340" s="64"/>
      <c r="AI340" s="64"/>
      <c r="AJ340" s="64"/>
      <c r="AK340" s="64"/>
      <c r="AL340" s="64"/>
    </row>
    <row r="341" spans="22:38">
      <c r="V341" s="68"/>
      <c r="W341" s="68"/>
      <c r="X341" s="68"/>
      <c r="Y341" s="65"/>
      <c r="Z341" s="65"/>
      <c r="AA341" s="60"/>
      <c r="AB341" s="60"/>
      <c r="AC341" s="60"/>
      <c r="AD341" s="64"/>
      <c r="AE341" s="64"/>
      <c r="AF341" s="64"/>
      <c r="AG341" s="64"/>
      <c r="AH341" s="64"/>
      <c r="AI341" s="64"/>
      <c r="AJ341" s="64"/>
      <c r="AK341" s="64"/>
      <c r="AL341" s="64"/>
    </row>
    <row r="342" spans="22:38">
      <c r="V342" s="68"/>
      <c r="W342" s="68"/>
      <c r="X342" s="68"/>
      <c r="Y342" s="65"/>
      <c r="Z342" s="65"/>
      <c r="AA342" s="60"/>
      <c r="AB342" s="60"/>
      <c r="AC342" s="60"/>
      <c r="AD342" s="64"/>
      <c r="AE342" s="64"/>
      <c r="AF342" s="64"/>
      <c r="AG342" s="64"/>
      <c r="AH342" s="64"/>
      <c r="AI342" s="64"/>
      <c r="AJ342" s="64"/>
      <c r="AK342" s="64"/>
      <c r="AL342" s="64"/>
    </row>
    <row r="343" spans="22:38">
      <c r="V343" s="68"/>
      <c r="W343" s="68"/>
      <c r="X343" s="68"/>
      <c r="Y343" s="65"/>
      <c r="Z343" s="65"/>
      <c r="AA343" s="60"/>
      <c r="AB343" s="60"/>
      <c r="AC343" s="60"/>
      <c r="AD343" s="64"/>
      <c r="AE343" s="64"/>
      <c r="AF343" s="64"/>
      <c r="AG343" s="64"/>
      <c r="AH343" s="64"/>
      <c r="AI343" s="64"/>
      <c r="AJ343" s="64"/>
      <c r="AK343" s="64"/>
      <c r="AL343" s="64"/>
    </row>
    <row r="344" spans="22:38">
      <c r="V344" s="68"/>
      <c r="W344" s="68"/>
      <c r="X344" s="68"/>
      <c r="Y344" s="65"/>
      <c r="Z344" s="65"/>
      <c r="AA344" s="60"/>
      <c r="AB344" s="60"/>
      <c r="AC344" s="60"/>
      <c r="AD344" s="64"/>
      <c r="AE344" s="64"/>
      <c r="AF344" s="64"/>
      <c r="AG344" s="64"/>
      <c r="AH344" s="64"/>
      <c r="AI344" s="64"/>
      <c r="AJ344" s="64"/>
      <c r="AK344" s="64"/>
      <c r="AL344" s="64"/>
    </row>
    <row r="345" spans="22:38">
      <c r="V345" s="68"/>
      <c r="W345" s="68"/>
      <c r="X345" s="68"/>
      <c r="Y345" s="65"/>
      <c r="Z345" s="65"/>
      <c r="AA345" s="60"/>
      <c r="AB345" s="60"/>
      <c r="AC345" s="60"/>
      <c r="AD345" s="64"/>
      <c r="AE345" s="64"/>
      <c r="AF345" s="64"/>
      <c r="AG345" s="64"/>
      <c r="AH345" s="64"/>
      <c r="AI345" s="64"/>
      <c r="AJ345" s="64"/>
      <c r="AK345" s="64"/>
      <c r="AL345" s="64"/>
    </row>
    <row r="346" spans="22:38">
      <c r="V346" s="68"/>
      <c r="W346" s="68"/>
      <c r="X346" s="68"/>
      <c r="Y346" s="65"/>
      <c r="Z346" s="65"/>
      <c r="AA346" s="60"/>
      <c r="AB346" s="60"/>
      <c r="AC346" s="60"/>
      <c r="AD346" s="64"/>
      <c r="AE346" s="64"/>
      <c r="AF346" s="64"/>
      <c r="AG346" s="64"/>
      <c r="AH346" s="64"/>
      <c r="AI346" s="64"/>
      <c r="AJ346" s="64"/>
      <c r="AK346" s="64"/>
      <c r="AL346" s="64"/>
    </row>
    <row r="347" spans="22:38">
      <c r="V347" s="68"/>
      <c r="W347" s="68"/>
      <c r="X347" s="68"/>
      <c r="Y347" s="65"/>
      <c r="Z347" s="65"/>
      <c r="AA347" s="60"/>
      <c r="AB347" s="60"/>
      <c r="AC347" s="60"/>
      <c r="AD347" s="64"/>
      <c r="AE347" s="64"/>
      <c r="AF347" s="64"/>
      <c r="AG347" s="64"/>
      <c r="AH347" s="64"/>
      <c r="AI347" s="64"/>
      <c r="AJ347" s="64"/>
      <c r="AK347" s="64"/>
      <c r="AL347" s="64"/>
    </row>
    <row r="348" spans="22:38">
      <c r="V348" s="68"/>
      <c r="W348" s="68"/>
      <c r="X348" s="68"/>
      <c r="Y348" s="65"/>
      <c r="Z348" s="65"/>
      <c r="AA348" s="60"/>
      <c r="AB348" s="60"/>
      <c r="AC348" s="60"/>
      <c r="AD348" s="64"/>
      <c r="AE348" s="64"/>
      <c r="AF348" s="64"/>
      <c r="AG348" s="64"/>
      <c r="AH348" s="64"/>
      <c r="AI348" s="64"/>
      <c r="AJ348" s="64"/>
      <c r="AK348" s="64"/>
      <c r="AL348" s="64"/>
    </row>
    <row r="349" spans="22:38">
      <c r="V349" s="68"/>
      <c r="W349" s="68"/>
      <c r="X349" s="68"/>
      <c r="Y349" s="65"/>
      <c r="Z349" s="65"/>
      <c r="AA349" s="60"/>
      <c r="AB349" s="60"/>
      <c r="AC349" s="60"/>
      <c r="AD349" s="64"/>
      <c r="AE349" s="64"/>
      <c r="AF349" s="64"/>
      <c r="AG349" s="64"/>
      <c r="AH349" s="64"/>
      <c r="AI349" s="64"/>
      <c r="AJ349" s="64"/>
      <c r="AK349" s="64"/>
      <c r="AL349" s="64"/>
    </row>
    <row r="350" spans="22:38">
      <c r="V350" s="68"/>
      <c r="W350" s="68"/>
      <c r="X350" s="68"/>
      <c r="Y350" s="65"/>
      <c r="Z350" s="65"/>
      <c r="AA350" s="60"/>
      <c r="AB350" s="60"/>
      <c r="AC350" s="60"/>
      <c r="AD350" s="64"/>
      <c r="AE350" s="64"/>
      <c r="AF350" s="64"/>
      <c r="AG350" s="64"/>
      <c r="AH350" s="64"/>
      <c r="AI350" s="64"/>
      <c r="AJ350" s="64"/>
      <c r="AK350" s="64"/>
      <c r="AL350" s="64"/>
    </row>
    <row r="351" spans="22:38">
      <c r="V351" s="68"/>
      <c r="W351" s="68"/>
      <c r="X351" s="68"/>
      <c r="Y351" s="65"/>
      <c r="Z351" s="65"/>
      <c r="AA351" s="60"/>
      <c r="AB351" s="60"/>
      <c r="AC351" s="60"/>
      <c r="AD351" s="64"/>
      <c r="AE351" s="64"/>
      <c r="AF351" s="64"/>
      <c r="AG351" s="64"/>
      <c r="AH351" s="64"/>
      <c r="AI351" s="64"/>
      <c r="AJ351" s="64"/>
      <c r="AK351" s="64"/>
      <c r="AL351" s="64"/>
    </row>
    <row r="352" spans="22:38">
      <c r="V352" s="68"/>
      <c r="W352" s="68"/>
      <c r="X352" s="68"/>
      <c r="Y352" s="65"/>
      <c r="Z352" s="65"/>
      <c r="AA352" s="60"/>
      <c r="AB352" s="60"/>
      <c r="AC352" s="60"/>
      <c r="AD352" s="64"/>
      <c r="AE352" s="64"/>
      <c r="AF352" s="64"/>
      <c r="AG352" s="64"/>
      <c r="AH352" s="64"/>
      <c r="AI352" s="64"/>
      <c r="AJ352" s="64"/>
      <c r="AK352" s="64"/>
      <c r="AL352" s="64"/>
    </row>
    <row r="353" spans="22:38">
      <c r="V353" s="68"/>
      <c r="W353" s="68"/>
      <c r="X353" s="68"/>
      <c r="Y353" s="65"/>
      <c r="Z353" s="65"/>
      <c r="AA353" s="60"/>
      <c r="AB353" s="60"/>
      <c r="AC353" s="60"/>
      <c r="AD353" s="64"/>
      <c r="AE353" s="64"/>
      <c r="AF353" s="64"/>
      <c r="AG353" s="64"/>
      <c r="AH353" s="64"/>
      <c r="AI353" s="64"/>
      <c r="AJ353" s="64"/>
      <c r="AK353" s="64"/>
      <c r="AL353" s="64"/>
    </row>
    <row r="354" spans="22:38">
      <c r="V354" s="68"/>
      <c r="W354" s="68"/>
      <c r="X354" s="68"/>
      <c r="Y354" s="65"/>
      <c r="Z354" s="65"/>
      <c r="AA354" s="60"/>
      <c r="AB354" s="60"/>
      <c r="AC354" s="60"/>
      <c r="AD354" s="64"/>
      <c r="AE354" s="64"/>
      <c r="AF354" s="64"/>
      <c r="AG354" s="64"/>
      <c r="AH354" s="64"/>
      <c r="AI354" s="64"/>
      <c r="AJ354" s="64"/>
      <c r="AK354" s="64"/>
      <c r="AL354" s="64"/>
    </row>
    <row r="355" spans="22:38">
      <c r="V355" s="68"/>
      <c r="W355" s="68"/>
      <c r="X355" s="68"/>
      <c r="Y355" s="65"/>
      <c r="Z355" s="65"/>
      <c r="AA355" s="60"/>
      <c r="AB355" s="60"/>
      <c r="AC355" s="60"/>
      <c r="AD355" s="64"/>
      <c r="AE355" s="64"/>
      <c r="AF355" s="64"/>
      <c r="AG355" s="64"/>
      <c r="AH355" s="64"/>
      <c r="AI355" s="64"/>
      <c r="AJ355" s="64"/>
      <c r="AK355" s="64"/>
      <c r="AL355" s="64"/>
    </row>
    <row r="356" spans="22:38">
      <c r="V356" s="68"/>
      <c r="W356" s="68"/>
      <c r="X356" s="68"/>
      <c r="Y356" s="65"/>
      <c r="Z356" s="65"/>
      <c r="AA356" s="60"/>
      <c r="AB356" s="60"/>
      <c r="AC356" s="60"/>
      <c r="AD356" s="64"/>
      <c r="AE356" s="64"/>
      <c r="AF356" s="64"/>
      <c r="AG356" s="64"/>
      <c r="AH356" s="64"/>
      <c r="AI356" s="64"/>
      <c r="AJ356" s="64"/>
      <c r="AK356" s="64"/>
      <c r="AL356" s="64"/>
    </row>
    <row r="357" spans="22:38">
      <c r="V357" s="68"/>
      <c r="W357" s="68"/>
      <c r="X357" s="68"/>
      <c r="Y357" s="65"/>
      <c r="Z357" s="65"/>
      <c r="AA357" s="60"/>
      <c r="AB357" s="60"/>
      <c r="AC357" s="60"/>
      <c r="AD357" s="64"/>
      <c r="AE357" s="64"/>
      <c r="AF357" s="64"/>
      <c r="AG357" s="64"/>
      <c r="AH357" s="64"/>
      <c r="AI357" s="64"/>
      <c r="AJ357" s="64"/>
      <c r="AK357" s="64"/>
      <c r="AL357" s="64"/>
    </row>
    <row r="358" spans="22:38">
      <c r="V358" s="68"/>
      <c r="W358" s="68"/>
      <c r="X358" s="68"/>
      <c r="Y358" s="65"/>
      <c r="Z358" s="65"/>
      <c r="AA358" s="60"/>
      <c r="AB358" s="60"/>
      <c r="AC358" s="60"/>
      <c r="AD358" s="64"/>
      <c r="AE358" s="64"/>
      <c r="AF358" s="64"/>
      <c r="AG358" s="64"/>
      <c r="AH358" s="64"/>
      <c r="AI358" s="64"/>
      <c r="AJ358" s="64"/>
      <c r="AK358" s="64"/>
      <c r="AL358" s="64"/>
    </row>
    <row r="359" spans="22:38">
      <c r="V359" s="68"/>
      <c r="W359" s="68"/>
      <c r="X359" s="68"/>
      <c r="Y359" s="65"/>
      <c r="Z359" s="65"/>
      <c r="AA359" s="60"/>
      <c r="AB359" s="60"/>
      <c r="AC359" s="60"/>
      <c r="AD359" s="64"/>
      <c r="AE359" s="64"/>
      <c r="AF359" s="64"/>
      <c r="AG359" s="64"/>
      <c r="AH359" s="64"/>
      <c r="AI359" s="64"/>
      <c r="AJ359" s="64"/>
      <c r="AK359" s="64"/>
      <c r="AL359" s="64"/>
    </row>
    <row r="360" spans="22:38">
      <c r="V360" s="68"/>
      <c r="W360" s="68"/>
      <c r="X360" s="68"/>
      <c r="Y360" s="65"/>
      <c r="Z360" s="65"/>
      <c r="AA360" s="60"/>
      <c r="AB360" s="60"/>
      <c r="AC360" s="60"/>
      <c r="AD360" s="64"/>
      <c r="AE360" s="64"/>
      <c r="AF360" s="64"/>
      <c r="AG360" s="64"/>
      <c r="AH360" s="64"/>
      <c r="AI360" s="64"/>
      <c r="AJ360" s="64"/>
      <c r="AK360" s="64"/>
      <c r="AL360" s="64"/>
    </row>
    <row r="361" spans="22:38">
      <c r="V361" s="68"/>
      <c r="W361" s="68"/>
      <c r="X361" s="68"/>
      <c r="Y361" s="65"/>
      <c r="Z361" s="65"/>
      <c r="AA361" s="60"/>
      <c r="AB361" s="60"/>
      <c r="AC361" s="60"/>
      <c r="AD361" s="64"/>
      <c r="AE361" s="64"/>
      <c r="AF361" s="64"/>
      <c r="AG361" s="64"/>
      <c r="AH361" s="64"/>
      <c r="AI361" s="64"/>
      <c r="AJ361" s="64"/>
      <c r="AK361" s="64"/>
      <c r="AL361" s="64"/>
    </row>
    <row r="362" spans="22:38">
      <c r="V362" s="68"/>
      <c r="W362" s="68"/>
      <c r="X362" s="68"/>
      <c r="Y362" s="65"/>
      <c r="Z362" s="65"/>
      <c r="AA362" s="60"/>
      <c r="AB362" s="60"/>
      <c r="AC362" s="60"/>
      <c r="AD362" s="64"/>
      <c r="AE362" s="64"/>
      <c r="AF362" s="64"/>
      <c r="AG362" s="64"/>
      <c r="AH362" s="64"/>
      <c r="AI362" s="64"/>
      <c r="AJ362" s="64"/>
      <c r="AK362" s="64"/>
      <c r="AL362" s="64"/>
    </row>
    <row r="363" spans="22:38">
      <c r="V363" s="68"/>
      <c r="W363" s="68"/>
      <c r="X363" s="68"/>
      <c r="Y363" s="65"/>
      <c r="Z363" s="65"/>
      <c r="AA363" s="60"/>
      <c r="AB363" s="60"/>
      <c r="AC363" s="60"/>
      <c r="AD363" s="64"/>
      <c r="AE363" s="64"/>
      <c r="AF363" s="64"/>
      <c r="AG363" s="64"/>
      <c r="AH363" s="64"/>
      <c r="AI363" s="64"/>
      <c r="AJ363" s="64"/>
      <c r="AK363" s="64"/>
      <c r="AL363" s="64"/>
    </row>
    <row r="364" spans="22:38">
      <c r="V364" s="68"/>
      <c r="W364" s="68"/>
      <c r="X364" s="68"/>
      <c r="Y364" s="65"/>
      <c r="Z364" s="65"/>
      <c r="AA364" s="60"/>
      <c r="AB364" s="60"/>
      <c r="AC364" s="60"/>
      <c r="AD364" s="64"/>
      <c r="AE364" s="64"/>
      <c r="AF364" s="64"/>
      <c r="AG364" s="64"/>
      <c r="AH364" s="64"/>
      <c r="AI364" s="64"/>
      <c r="AJ364" s="64"/>
      <c r="AK364" s="64"/>
      <c r="AL364" s="64"/>
    </row>
    <row r="365" spans="22:38">
      <c r="V365" s="68"/>
      <c r="W365" s="68"/>
      <c r="X365" s="68"/>
      <c r="Y365" s="65"/>
      <c r="Z365" s="65"/>
      <c r="AA365" s="60"/>
      <c r="AB365" s="60"/>
      <c r="AC365" s="60"/>
      <c r="AD365" s="64"/>
      <c r="AE365" s="64"/>
      <c r="AF365" s="64"/>
      <c r="AG365" s="64"/>
      <c r="AH365" s="64"/>
      <c r="AI365" s="64"/>
      <c r="AJ365" s="64"/>
      <c r="AK365" s="64"/>
      <c r="AL365" s="64"/>
    </row>
    <row r="366" spans="22:38">
      <c r="V366" s="68"/>
      <c r="W366" s="68"/>
      <c r="X366" s="68"/>
      <c r="Y366" s="65"/>
      <c r="Z366" s="65"/>
      <c r="AA366" s="60"/>
      <c r="AB366" s="60"/>
      <c r="AC366" s="60"/>
      <c r="AD366" s="64"/>
      <c r="AE366" s="64"/>
      <c r="AF366" s="64"/>
      <c r="AG366" s="64"/>
      <c r="AH366" s="64"/>
      <c r="AI366" s="64"/>
      <c r="AJ366" s="64"/>
      <c r="AK366" s="64"/>
      <c r="AL366" s="64"/>
    </row>
    <row r="367" spans="22:38">
      <c r="V367" s="68"/>
      <c r="W367" s="68"/>
      <c r="X367" s="68"/>
      <c r="Y367" s="65"/>
      <c r="Z367" s="65"/>
      <c r="AA367" s="60"/>
      <c r="AB367" s="60"/>
      <c r="AC367" s="60"/>
      <c r="AD367" s="64"/>
      <c r="AE367" s="64"/>
      <c r="AF367" s="64"/>
      <c r="AG367" s="64"/>
      <c r="AH367" s="64"/>
      <c r="AI367" s="64"/>
      <c r="AJ367" s="64"/>
      <c r="AK367" s="64"/>
      <c r="AL367" s="64"/>
    </row>
    <row r="368" spans="22:38">
      <c r="V368" s="68"/>
      <c r="W368" s="68"/>
      <c r="X368" s="68"/>
      <c r="Y368" s="65"/>
      <c r="Z368" s="65"/>
      <c r="AA368" s="60"/>
      <c r="AB368" s="60"/>
      <c r="AC368" s="60"/>
      <c r="AD368" s="64"/>
      <c r="AE368" s="64"/>
      <c r="AF368" s="64"/>
      <c r="AG368" s="64"/>
      <c r="AH368" s="64"/>
      <c r="AI368" s="64"/>
      <c r="AJ368" s="64"/>
      <c r="AK368" s="64"/>
      <c r="AL368" s="64"/>
    </row>
    <row r="369" spans="22:38">
      <c r="V369" s="68"/>
      <c r="W369" s="68"/>
      <c r="X369" s="68"/>
      <c r="Y369" s="65"/>
      <c r="Z369" s="65"/>
      <c r="AA369" s="60"/>
      <c r="AB369" s="60"/>
      <c r="AC369" s="60"/>
      <c r="AD369" s="64"/>
      <c r="AE369" s="64"/>
      <c r="AF369" s="64"/>
      <c r="AG369" s="64"/>
      <c r="AH369" s="64"/>
      <c r="AI369" s="64"/>
      <c r="AJ369" s="64"/>
      <c r="AK369" s="64"/>
      <c r="AL369" s="64"/>
    </row>
    <row r="370" spans="22:38">
      <c r="V370" s="68"/>
      <c r="W370" s="68"/>
      <c r="X370" s="68"/>
      <c r="Y370" s="65"/>
      <c r="Z370" s="65"/>
      <c r="AA370" s="60"/>
      <c r="AB370" s="60"/>
      <c r="AC370" s="60"/>
      <c r="AD370" s="64"/>
      <c r="AE370" s="64"/>
      <c r="AF370" s="64"/>
      <c r="AG370" s="64"/>
      <c r="AH370" s="64"/>
      <c r="AI370" s="64"/>
      <c r="AJ370" s="64"/>
      <c r="AK370" s="64"/>
      <c r="AL370" s="64"/>
    </row>
    <row r="371" spans="22:38">
      <c r="V371" s="68"/>
      <c r="W371" s="68"/>
      <c r="X371" s="68"/>
      <c r="Y371" s="65"/>
      <c r="Z371" s="65"/>
      <c r="AA371" s="60"/>
      <c r="AB371" s="60"/>
      <c r="AC371" s="60"/>
      <c r="AD371" s="64"/>
      <c r="AE371" s="64"/>
      <c r="AF371" s="64"/>
      <c r="AG371" s="64"/>
      <c r="AH371" s="64"/>
      <c r="AI371" s="64"/>
      <c r="AJ371" s="64"/>
      <c r="AK371" s="64"/>
      <c r="AL371" s="64"/>
    </row>
    <row r="372" spans="22:38">
      <c r="V372" s="68"/>
      <c r="W372" s="68"/>
      <c r="X372" s="68"/>
      <c r="Y372" s="65"/>
      <c r="Z372" s="65"/>
      <c r="AA372" s="60"/>
      <c r="AB372" s="60"/>
      <c r="AC372" s="60"/>
      <c r="AD372" s="64"/>
      <c r="AE372" s="64"/>
      <c r="AF372" s="64"/>
      <c r="AG372" s="64"/>
      <c r="AH372" s="64"/>
      <c r="AI372" s="64"/>
      <c r="AJ372" s="64"/>
      <c r="AK372" s="64"/>
      <c r="AL372" s="64"/>
    </row>
    <row r="373" spans="22:38">
      <c r="V373" s="68"/>
      <c r="W373" s="68"/>
      <c r="X373" s="68"/>
      <c r="Y373" s="65"/>
      <c r="Z373" s="65"/>
      <c r="AA373" s="60"/>
      <c r="AB373" s="60"/>
      <c r="AC373" s="60"/>
      <c r="AD373" s="64"/>
      <c r="AE373" s="64"/>
      <c r="AF373" s="64"/>
      <c r="AG373" s="64"/>
      <c r="AH373" s="64"/>
      <c r="AI373" s="64"/>
      <c r="AJ373" s="64"/>
      <c r="AK373" s="64"/>
      <c r="AL373" s="64"/>
    </row>
    <row r="374" spans="22:38">
      <c r="V374" s="68"/>
      <c r="W374" s="68"/>
      <c r="X374" s="68"/>
      <c r="Y374" s="65"/>
      <c r="Z374" s="65"/>
      <c r="AA374" s="60"/>
      <c r="AB374" s="60"/>
      <c r="AC374" s="60"/>
      <c r="AD374" s="64"/>
      <c r="AE374" s="64"/>
      <c r="AF374" s="64"/>
      <c r="AG374" s="64"/>
      <c r="AH374" s="64"/>
      <c r="AI374" s="64"/>
      <c r="AJ374" s="64"/>
      <c r="AK374" s="64"/>
      <c r="AL374" s="64"/>
    </row>
    <row r="375" spans="22:38">
      <c r="V375" s="68"/>
      <c r="W375" s="68"/>
      <c r="X375" s="68"/>
      <c r="Y375" s="65"/>
      <c r="Z375" s="65"/>
      <c r="AA375" s="60"/>
      <c r="AB375" s="60"/>
      <c r="AC375" s="60"/>
      <c r="AD375" s="64"/>
      <c r="AE375" s="64"/>
      <c r="AF375" s="64"/>
      <c r="AG375" s="64"/>
      <c r="AH375" s="64"/>
      <c r="AI375" s="64"/>
      <c r="AJ375" s="64"/>
      <c r="AK375" s="64"/>
      <c r="AL375" s="64"/>
    </row>
    <row r="376" spans="22:38">
      <c r="V376" s="68"/>
      <c r="W376" s="68"/>
      <c r="X376" s="68"/>
      <c r="Y376" s="65"/>
      <c r="Z376" s="65"/>
      <c r="AA376" s="60"/>
      <c r="AB376" s="60"/>
      <c r="AC376" s="60"/>
      <c r="AD376" s="64"/>
      <c r="AE376" s="64"/>
      <c r="AF376" s="64"/>
      <c r="AG376" s="64"/>
      <c r="AH376" s="64"/>
      <c r="AI376" s="64"/>
      <c r="AJ376" s="64"/>
      <c r="AK376" s="64"/>
      <c r="AL376" s="64"/>
    </row>
    <row r="377" spans="22:38">
      <c r="V377" s="68"/>
      <c r="W377" s="68"/>
      <c r="X377" s="68"/>
      <c r="Y377" s="65"/>
      <c r="Z377" s="65"/>
      <c r="AA377" s="60"/>
      <c r="AB377" s="60"/>
      <c r="AC377" s="60"/>
      <c r="AD377" s="64"/>
      <c r="AE377" s="64"/>
      <c r="AF377" s="64"/>
      <c r="AG377" s="64"/>
      <c r="AH377" s="64"/>
      <c r="AI377" s="64"/>
      <c r="AJ377" s="64"/>
      <c r="AK377" s="64"/>
      <c r="AL377" s="64"/>
    </row>
    <row r="378" spans="22:38">
      <c r="V378" s="68"/>
      <c r="W378" s="68"/>
      <c r="X378" s="68"/>
      <c r="Y378" s="65"/>
      <c r="Z378" s="65"/>
      <c r="AA378" s="60"/>
      <c r="AB378" s="60"/>
      <c r="AC378" s="60"/>
      <c r="AD378" s="64"/>
      <c r="AE378" s="64"/>
      <c r="AF378" s="64"/>
      <c r="AG378" s="64"/>
      <c r="AH378" s="64"/>
      <c r="AI378" s="64"/>
      <c r="AJ378" s="64"/>
      <c r="AK378" s="64"/>
      <c r="AL378" s="64"/>
    </row>
    <row r="379" spans="22:38">
      <c r="V379" s="68"/>
      <c r="W379" s="68"/>
      <c r="X379" s="68"/>
      <c r="Y379" s="65"/>
      <c r="Z379" s="65"/>
      <c r="AA379" s="60"/>
      <c r="AB379" s="60"/>
      <c r="AC379" s="60"/>
      <c r="AD379" s="64"/>
      <c r="AE379" s="64"/>
      <c r="AF379" s="64"/>
      <c r="AG379" s="64"/>
      <c r="AH379" s="64"/>
      <c r="AI379" s="64"/>
      <c r="AJ379" s="64"/>
      <c r="AK379" s="64"/>
      <c r="AL379" s="64"/>
    </row>
    <row r="380" spans="22:38">
      <c r="V380" s="68"/>
      <c r="W380" s="68"/>
      <c r="X380" s="68"/>
      <c r="Y380" s="65"/>
      <c r="Z380" s="65"/>
      <c r="AA380" s="60"/>
      <c r="AB380" s="60"/>
      <c r="AC380" s="60"/>
      <c r="AD380" s="64"/>
      <c r="AE380" s="64"/>
      <c r="AF380" s="64"/>
      <c r="AG380" s="64"/>
      <c r="AH380" s="64"/>
      <c r="AI380" s="64"/>
      <c r="AJ380" s="64"/>
      <c r="AK380" s="64"/>
      <c r="AL380" s="64"/>
    </row>
    <row r="381" spans="22:38">
      <c r="V381" s="68"/>
      <c r="W381" s="68"/>
      <c r="X381" s="68"/>
      <c r="Y381" s="65"/>
      <c r="Z381" s="65"/>
      <c r="AA381" s="60"/>
      <c r="AB381" s="60"/>
      <c r="AC381" s="60"/>
      <c r="AD381" s="64"/>
      <c r="AE381" s="64"/>
      <c r="AF381" s="64"/>
      <c r="AG381" s="64"/>
      <c r="AH381" s="64"/>
      <c r="AI381" s="64"/>
      <c r="AJ381" s="64"/>
      <c r="AK381" s="64"/>
      <c r="AL381" s="64"/>
    </row>
    <row r="382" spans="22:38">
      <c r="V382" s="68"/>
      <c r="W382" s="68"/>
      <c r="X382" s="68"/>
      <c r="Y382" s="65"/>
      <c r="Z382" s="65"/>
      <c r="AA382" s="60"/>
      <c r="AB382" s="60"/>
      <c r="AC382" s="60"/>
      <c r="AD382" s="64"/>
      <c r="AE382" s="64"/>
      <c r="AF382" s="64"/>
      <c r="AG382" s="64"/>
      <c r="AH382" s="64"/>
      <c r="AI382" s="64"/>
      <c r="AJ382" s="64"/>
      <c r="AK382" s="64"/>
      <c r="AL382" s="64"/>
    </row>
    <row r="383" spans="22:38">
      <c r="V383" s="68"/>
      <c r="W383" s="68"/>
      <c r="X383" s="68"/>
      <c r="Y383" s="65"/>
      <c r="Z383" s="65"/>
      <c r="AA383" s="60"/>
      <c r="AB383" s="60"/>
      <c r="AC383" s="60"/>
      <c r="AD383" s="64"/>
      <c r="AE383" s="64"/>
      <c r="AF383" s="64"/>
      <c r="AG383" s="64"/>
      <c r="AH383" s="64"/>
      <c r="AI383" s="64"/>
      <c r="AJ383" s="64"/>
      <c r="AK383" s="64"/>
      <c r="AL383" s="64"/>
    </row>
    <row r="384" spans="22:38">
      <c r="V384" s="68"/>
      <c r="W384" s="68"/>
      <c r="X384" s="68"/>
      <c r="Y384" s="65"/>
      <c r="Z384" s="65"/>
      <c r="AA384" s="60"/>
      <c r="AB384" s="60"/>
      <c r="AC384" s="60"/>
      <c r="AD384" s="64"/>
      <c r="AE384" s="64"/>
      <c r="AF384" s="64"/>
      <c r="AG384" s="64"/>
      <c r="AH384" s="64"/>
      <c r="AI384" s="64"/>
      <c r="AJ384" s="64"/>
      <c r="AK384" s="64"/>
      <c r="AL384" s="64"/>
    </row>
    <row r="385" spans="22:38">
      <c r="V385" s="68"/>
      <c r="W385" s="68"/>
      <c r="X385" s="68"/>
      <c r="Y385" s="65"/>
      <c r="Z385" s="65"/>
      <c r="AA385" s="60"/>
      <c r="AB385" s="60"/>
      <c r="AC385" s="60"/>
      <c r="AD385" s="64"/>
      <c r="AE385" s="64"/>
      <c r="AF385" s="64"/>
      <c r="AG385" s="64"/>
      <c r="AH385" s="64"/>
      <c r="AI385" s="64"/>
      <c r="AJ385" s="64"/>
      <c r="AK385" s="64"/>
      <c r="AL385" s="64"/>
    </row>
    <row r="386" spans="22:38">
      <c r="V386" s="68"/>
      <c r="W386" s="68"/>
      <c r="X386" s="68"/>
      <c r="Y386" s="65"/>
      <c r="Z386" s="65"/>
      <c r="AA386" s="60"/>
      <c r="AB386" s="60"/>
      <c r="AC386" s="60"/>
      <c r="AD386" s="64"/>
      <c r="AE386" s="64"/>
      <c r="AF386" s="64"/>
      <c r="AG386" s="64"/>
      <c r="AH386" s="64"/>
      <c r="AI386" s="64"/>
      <c r="AJ386" s="64"/>
      <c r="AK386" s="64"/>
      <c r="AL386" s="64"/>
    </row>
    <row r="387" spans="22:38">
      <c r="V387" s="68"/>
      <c r="W387" s="68"/>
      <c r="X387" s="68"/>
      <c r="Y387" s="65"/>
      <c r="Z387" s="65"/>
      <c r="AA387" s="60"/>
      <c r="AB387" s="60"/>
      <c r="AC387" s="60"/>
      <c r="AD387" s="64"/>
      <c r="AE387" s="64"/>
      <c r="AF387" s="64"/>
      <c r="AG387" s="64"/>
      <c r="AH387" s="64"/>
      <c r="AI387" s="64"/>
      <c r="AJ387" s="64"/>
      <c r="AK387" s="64"/>
      <c r="AL387" s="64"/>
    </row>
    <row r="388" spans="22:38">
      <c r="V388" s="68"/>
      <c r="W388" s="68"/>
      <c r="X388" s="68"/>
      <c r="Y388" s="65"/>
      <c r="Z388" s="65"/>
      <c r="AA388" s="60"/>
      <c r="AB388" s="60"/>
      <c r="AC388" s="60"/>
      <c r="AD388" s="64"/>
      <c r="AE388" s="64"/>
      <c r="AF388" s="64"/>
      <c r="AG388" s="64"/>
      <c r="AH388" s="64"/>
      <c r="AI388" s="64"/>
      <c r="AJ388" s="64"/>
      <c r="AK388" s="64"/>
      <c r="AL388" s="64"/>
    </row>
    <row r="389" spans="22:38">
      <c r="V389" s="68"/>
      <c r="W389" s="68"/>
      <c r="X389" s="68"/>
      <c r="Y389" s="65"/>
      <c r="Z389" s="65"/>
      <c r="AA389" s="60"/>
      <c r="AB389" s="60"/>
      <c r="AC389" s="60"/>
      <c r="AD389" s="64"/>
      <c r="AE389" s="64"/>
      <c r="AF389" s="64"/>
      <c r="AG389" s="64"/>
      <c r="AH389" s="64"/>
      <c r="AI389" s="64"/>
      <c r="AJ389" s="64"/>
      <c r="AK389" s="64"/>
      <c r="AL389" s="64"/>
    </row>
    <row r="390" spans="22:38">
      <c r="V390" s="68"/>
      <c r="W390" s="68"/>
      <c r="X390" s="68"/>
      <c r="Y390" s="65"/>
      <c r="Z390" s="65"/>
      <c r="AA390" s="60"/>
      <c r="AB390" s="60"/>
      <c r="AC390" s="60"/>
      <c r="AD390" s="64"/>
      <c r="AE390" s="64"/>
      <c r="AF390" s="64"/>
      <c r="AG390" s="64"/>
      <c r="AH390" s="64"/>
      <c r="AI390" s="64"/>
      <c r="AJ390" s="64"/>
      <c r="AK390" s="64"/>
      <c r="AL390" s="64"/>
    </row>
    <row r="391" spans="22:38">
      <c r="V391" s="68"/>
      <c r="W391" s="68"/>
      <c r="X391" s="68"/>
      <c r="Y391" s="65"/>
      <c r="Z391" s="65"/>
      <c r="AA391" s="60"/>
      <c r="AB391" s="60"/>
      <c r="AC391" s="60"/>
      <c r="AD391" s="64"/>
      <c r="AE391" s="64"/>
      <c r="AF391" s="64"/>
      <c r="AG391" s="64"/>
      <c r="AH391" s="64"/>
      <c r="AI391" s="64"/>
      <c r="AJ391" s="64"/>
      <c r="AK391" s="64"/>
      <c r="AL391" s="64"/>
    </row>
    <row r="392" spans="22:38">
      <c r="V392" s="68"/>
      <c r="W392" s="68"/>
      <c r="X392" s="68"/>
      <c r="Y392" s="65"/>
      <c r="Z392" s="65"/>
      <c r="AA392" s="60"/>
      <c r="AB392" s="60"/>
      <c r="AC392" s="60"/>
      <c r="AD392" s="64"/>
      <c r="AE392" s="64"/>
      <c r="AF392" s="64"/>
      <c r="AG392" s="64"/>
      <c r="AH392" s="64"/>
      <c r="AI392" s="64"/>
      <c r="AJ392" s="64"/>
      <c r="AK392" s="64"/>
      <c r="AL392" s="64"/>
    </row>
    <row r="393" spans="22:38">
      <c r="V393" s="68"/>
      <c r="W393" s="68"/>
      <c r="X393" s="68"/>
      <c r="Y393" s="65"/>
      <c r="Z393" s="65"/>
      <c r="AA393" s="60"/>
      <c r="AB393" s="60"/>
      <c r="AC393" s="60"/>
      <c r="AD393" s="64"/>
      <c r="AE393" s="64"/>
      <c r="AF393" s="64"/>
      <c r="AG393" s="64"/>
      <c r="AH393" s="64"/>
      <c r="AI393" s="64"/>
      <c r="AJ393" s="64"/>
      <c r="AK393" s="64"/>
      <c r="AL393" s="64"/>
    </row>
    <row r="394" spans="22:38">
      <c r="V394" s="68"/>
      <c r="W394" s="68"/>
      <c r="X394" s="68"/>
      <c r="Y394" s="65"/>
      <c r="Z394" s="65"/>
      <c r="AA394" s="60"/>
      <c r="AB394" s="60"/>
      <c r="AC394" s="60"/>
      <c r="AD394" s="64"/>
      <c r="AE394" s="64"/>
      <c r="AF394" s="64"/>
      <c r="AG394" s="64"/>
      <c r="AH394" s="64"/>
      <c r="AI394" s="64"/>
      <c r="AJ394" s="64"/>
      <c r="AK394" s="64"/>
      <c r="AL394" s="64"/>
    </row>
    <row r="395" spans="22:38">
      <c r="V395" s="68"/>
      <c r="W395" s="68"/>
      <c r="X395" s="68"/>
      <c r="Y395" s="65"/>
      <c r="Z395" s="65"/>
      <c r="AA395" s="60"/>
      <c r="AB395" s="60"/>
      <c r="AC395" s="60"/>
      <c r="AD395" s="64"/>
      <c r="AE395" s="64"/>
      <c r="AF395" s="64"/>
      <c r="AG395" s="64"/>
      <c r="AH395" s="64"/>
      <c r="AI395" s="64"/>
      <c r="AJ395" s="64"/>
      <c r="AK395" s="64"/>
      <c r="AL395" s="64"/>
    </row>
    <row r="396" spans="22:38">
      <c r="V396" s="68"/>
      <c r="W396" s="68"/>
      <c r="X396" s="68"/>
      <c r="Y396" s="65"/>
      <c r="Z396" s="65"/>
      <c r="AA396" s="60"/>
      <c r="AB396" s="60"/>
      <c r="AC396" s="60"/>
      <c r="AD396" s="64"/>
      <c r="AE396" s="64"/>
      <c r="AF396" s="64"/>
      <c r="AG396" s="64"/>
      <c r="AH396" s="64"/>
      <c r="AI396" s="64"/>
      <c r="AJ396" s="64"/>
      <c r="AK396" s="64"/>
      <c r="AL396" s="64"/>
    </row>
    <row r="397" spans="22:38">
      <c r="V397" s="68"/>
      <c r="W397" s="68"/>
      <c r="X397" s="68"/>
      <c r="Y397" s="65"/>
      <c r="Z397" s="65"/>
      <c r="AA397" s="60"/>
      <c r="AB397" s="60"/>
      <c r="AC397" s="60"/>
      <c r="AD397" s="64"/>
      <c r="AE397" s="64"/>
      <c r="AF397" s="64"/>
      <c r="AG397" s="64"/>
      <c r="AH397" s="64"/>
      <c r="AI397" s="64"/>
      <c r="AJ397" s="64"/>
      <c r="AK397" s="64"/>
      <c r="AL397" s="64"/>
    </row>
    <row r="398" spans="22:38">
      <c r="V398" s="68"/>
      <c r="W398" s="68"/>
      <c r="X398" s="68"/>
      <c r="Y398" s="65"/>
      <c r="Z398" s="65"/>
      <c r="AA398" s="60"/>
      <c r="AB398" s="60"/>
      <c r="AC398" s="60"/>
      <c r="AD398" s="64"/>
      <c r="AE398" s="64"/>
      <c r="AF398" s="64"/>
      <c r="AG398" s="64"/>
      <c r="AH398" s="64"/>
      <c r="AI398" s="64"/>
      <c r="AJ398" s="64"/>
      <c r="AK398" s="64"/>
      <c r="AL398" s="64"/>
    </row>
    <row r="399" spans="22:38">
      <c r="V399" s="68"/>
      <c r="W399" s="68"/>
      <c r="X399" s="68"/>
      <c r="Y399" s="65"/>
      <c r="Z399" s="65"/>
      <c r="AA399" s="60"/>
      <c r="AB399" s="60"/>
      <c r="AC399" s="60"/>
      <c r="AD399" s="64"/>
      <c r="AE399" s="64"/>
      <c r="AF399" s="64"/>
      <c r="AG399" s="64"/>
      <c r="AH399" s="64"/>
      <c r="AI399" s="64"/>
      <c r="AJ399" s="64"/>
      <c r="AK399" s="64"/>
      <c r="AL399" s="64"/>
    </row>
    <row r="400" spans="22:38">
      <c r="V400" s="68"/>
      <c r="W400" s="68"/>
      <c r="X400" s="68"/>
      <c r="Y400" s="65"/>
      <c r="Z400" s="65"/>
      <c r="AA400" s="60"/>
      <c r="AB400" s="60"/>
      <c r="AC400" s="60"/>
      <c r="AD400" s="64"/>
      <c r="AE400" s="64"/>
      <c r="AF400" s="64"/>
      <c r="AG400" s="64"/>
      <c r="AH400" s="64"/>
      <c r="AI400" s="64"/>
      <c r="AJ400" s="64"/>
      <c r="AK400" s="64"/>
      <c r="AL400" s="64"/>
    </row>
    <row r="401" spans="22:38">
      <c r="V401" s="68"/>
      <c r="W401" s="68"/>
      <c r="X401" s="68"/>
      <c r="Y401" s="65"/>
      <c r="Z401" s="65"/>
      <c r="AA401" s="60"/>
      <c r="AB401" s="60"/>
      <c r="AC401" s="60"/>
      <c r="AD401" s="64"/>
      <c r="AE401" s="64"/>
      <c r="AF401" s="64"/>
      <c r="AG401" s="64"/>
      <c r="AH401" s="64"/>
      <c r="AI401" s="64"/>
      <c r="AJ401" s="64"/>
      <c r="AK401" s="64"/>
      <c r="AL401" s="64"/>
    </row>
    <row r="402" spans="22:38">
      <c r="V402" s="68"/>
      <c r="W402" s="68"/>
      <c r="X402" s="68"/>
      <c r="Y402" s="65"/>
      <c r="Z402" s="65"/>
      <c r="AA402" s="60"/>
      <c r="AB402" s="60"/>
      <c r="AC402" s="60"/>
      <c r="AD402" s="64"/>
      <c r="AE402" s="64"/>
      <c r="AF402" s="64"/>
      <c r="AG402" s="64"/>
      <c r="AH402" s="64"/>
      <c r="AI402" s="64"/>
      <c r="AJ402" s="64"/>
      <c r="AK402" s="64"/>
      <c r="AL402" s="64"/>
    </row>
    <row r="403" spans="22:38">
      <c r="V403" s="68"/>
      <c r="W403" s="68"/>
      <c r="X403" s="68"/>
      <c r="Y403" s="65"/>
      <c r="Z403" s="65"/>
      <c r="AA403" s="60"/>
      <c r="AB403" s="60"/>
      <c r="AC403" s="60"/>
      <c r="AD403" s="64"/>
      <c r="AE403" s="64"/>
      <c r="AF403" s="64"/>
      <c r="AG403" s="64"/>
      <c r="AH403" s="64"/>
      <c r="AI403" s="64"/>
      <c r="AJ403" s="64"/>
      <c r="AK403" s="64"/>
      <c r="AL403" s="64"/>
    </row>
    <row r="404" spans="22:38">
      <c r="V404" s="68"/>
      <c r="W404" s="68"/>
      <c r="X404" s="68"/>
      <c r="Y404" s="65"/>
      <c r="Z404" s="65"/>
      <c r="AA404" s="60"/>
      <c r="AB404" s="60"/>
      <c r="AC404" s="60"/>
      <c r="AD404" s="64"/>
      <c r="AE404" s="64"/>
      <c r="AF404" s="64"/>
      <c r="AG404" s="64"/>
      <c r="AH404" s="64"/>
      <c r="AI404" s="64"/>
      <c r="AJ404" s="64"/>
      <c r="AK404" s="64"/>
      <c r="AL404" s="64"/>
    </row>
    <row r="405" spans="22:38">
      <c r="V405" s="68"/>
      <c r="W405" s="68"/>
      <c r="X405" s="68"/>
      <c r="Y405" s="65"/>
      <c r="Z405" s="65"/>
      <c r="AA405" s="60"/>
      <c r="AB405" s="60"/>
      <c r="AC405" s="60"/>
      <c r="AD405" s="64"/>
      <c r="AE405" s="64"/>
      <c r="AF405" s="64"/>
      <c r="AG405" s="64"/>
      <c r="AH405" s="64"/>
      <c r="AI405" s="64"/>
      <c r="AJ405" s="64"/>
      <c r="AK405" s="64"/>
      <c r="AL405" s="64"/>
    </row>
    <row r="406" spans="22:38">
      <c r="Y406" s="65"/>
      <c r="Z406" s="65"/>
      <c r="AA406" s="60"/>
      <c r="AB406" s="60"/>
      <c r="AC406" s="60"/>
      <c r="AD406" s="64"/>
      <c r="AE406" s="64"/>
      <c r="AF406" s="64"/>
      <c r="AG406" s="64"/>
      <c r="AH406" s="64"/>
      <c r="AI406" s="64"/>
      <c r="AJ406" s="64"/>
      <c r="AK406" s="64"/>
      <c r="AL406" s="64"/>
    </row>
    <row r="407" spans="22:38">
      <c r="Y407" s="65"/>
      <c r="Z407" s="65"/>
      <c r="AA407" s="60"/>
      <c r="AB407" s="60"/>
      <c r="AC407" s="60"/>
      <c r="AD407" s="64"/>
      <c r="AE407" s="64"/>
      <c r="AF407" s="64"/>
      <c r="AG407" s="64"/>
      <c r="AH407" s="64"/>
      <c r="AI407" s="64"/>
      <c r="AJ407" s="64"/>
      <c r="AK407" s="64"/>
      <c r="AL407" s="64"/>
    </row>
    <row r="408" spans="22:38">
      <c r="Y408" s="65"/>
      <c r="Z408" s="65"/>
      <c r="AA408" s="60"/>
      <c r="AB408" s="60"/>
      <c r="AC408" s="60"/>
      <c r="AD408" s="64"/>
      <c r="AE408" s="64"/>
      <c r="AF408" s="64"/>
      <c r="AG408" s="64"/>
      <c r="AH408" s="64"/>
      <c r="AI408" s="64"/>
      <c r="AJ408" s="64"/>
      <c r="AK408" s="64"/>
      <c r="AL408" s="64"/>
    </row>
    <row r="409" spans="22:38">
      <c r="Y409" s="65"/>
      <c r="Z409" s="65"/>
      <c r="AA409" s="60"/>
      <c r="AB409" s="60"/>
      <c r="AC409" s="60"/>
      <c r="AD409" s="64"/>
      <c r="AE409" s="64"/>
      <c r="AF409" s="64"/>
      <c r="AG409" s="64"/>
      <c r="AH409" s="64"/>
      <c r="AI409" s="64"/>
      <c r="AJ409" s="64"/>
      <c r="AK409" s="64"/>
      <c r="AL409" s="64"/>
    </row>
    <row r="410" spans="22:38">
      <c r="Y410" s="65"/>
      <c r="Z410" s="65"/>
      <c r="AA410" s="60"/>
      <c r="AB410" s="60"/>
      <c r="AC410" s="60"/>
      <c r="AD410" s="64"/>
      <c r="AE410" s="64"/>
      <c r="AF410" s="64"/>
      <c r="AG410" s="64"/>
      <c r="AH410" s="64"/>
      <c r="AI410" s="64"/>
      <c r="AJ410" s="64"/>
      <c r="AK410" s="64"/>
      <c r="AL410" s="64"/>
    </row>
    <row r="411" spans="22:38">
      <c r="Y411" s="65"/>
      <c r="Z411" s="65"/>
      <c r="AA411" s="60"/>
      <c r="AB411" s="60"/>
      <c r="AC411" s="60"/>
      <c r="AD411" s="64"/>
      <c r="AE411" s="64"/>
      <c r="AF411" s="64"/>
      <c r="AG411" s="64"/>
      <c r="AH411" s="64"/>
      <c r="AI411" s="64"/>
      <c r="AJ411" s="64"/>
      <c r="AK411" s="64"/>
      <c r="AL411" s="64"/>
    </row>
    <row r="412" spans="22:38">
      <c r="Y412" s="65"/>
      <c r="Z412" s="65"/>
      <c r="AA412" s="60"/>
      <c r="AB412" s="60"/>
      <c r="AC412" s="60"/>
      <c r="AD412" s="64"/>
      <c r="AE412" s="64"/>
      <c r="AF412" s="64"/>
      <c r="AG412" s="64"/>
      <c r="AH412" s="64"/>
      <c r="AI412" s="64"/>
      <c r="AJ412" s="64"/>
      <c r="AK412" s="64"/>
      <c r="AL412" s="64"/>
    </row>
    <row r="413" spans="22:38">
      <c r="Y413" s="65"/>
      <c r="Z413" s="65"/>
      <c r="AA413" s="60"/>
      <c r="AB413" s="60"/>
      <c r="AC413" s="60"/>
      <c r="AD413" s="64"/>
      <c r="AE413" s="64"/>
      <c r="AF413" s="64"/>
      <c r="AG413" s="64"/>
      <c r="AH413" s="64"/>
      <c r="AI413" s="64"/>
      <c r="AJ413" s="64"/>
      <c r="AK413" s="64"/>
      <c r="AL413" s="64"/>
    </row>
    <row r="414" spans="22:38">
      <c r="Y414" s="65"/>
      <c r="Z414" s="65"/>
      <c r="AA414" s="60"/>
      <c r="AB414" s="60"/>
      <c r="AC414" s="60"/>
      <c r="AD414" s="64"/>
      <c r="AE414" s="64"/>
      <c r="AF414" s="64"/>
      <c r="AG414" s="64"/>
      <c r="AH414" s="64"/>
      <c r="AI414" s="64"/>
      <c r="AJ414" s="64"/>
      <c r="AK414" s="64"/>
      <c r="AL414" s="64"/>
    </row>
    <row r="415" spans="22:38">
      <c r="Y415" s="65"/>
      <c r="Z415" s="65"/>
      <c r="AA415" s="60"/>
      <c r="AB415" s="60"/>
      <c r="AC415" s="60"/>
      <c r="AD415" s="64"/>
      <c r="AE415" s="64"/>
      <c r="AF415" s="64"/>
      <c r="AG415" s="64"/>
      <c r="AH415" s="64"/>
      <c r="AI415" s="64"/>
      <c r="AJ415" s="64"/>
      <c r="AK415" s="64"/>
      <c r="AL415" s="64"/>
    </row>
    <row r="416" spans="22:38">
      <c r="Y416" s="65"/>
      <c r="Z416" s="65"/>
      <c r="AA416" s="60"/>
      <c r="AB416" s="60"/>
      <c r="AC416" s="60"/>
      <c r="AD416" s="64"/>
      <c r="AE416" s="64"/>
      <c r="AF416" s="64"/>
      <c r="AG416" s="64"/>
      <c r="AH416" s="64"/>
      <c r="AI416" s="64"/>
      <c r="AJ416" s="64"/>
      <c r="AK416" s="64"/>
      <c r="AL416" s="64"/>
    </row>
    <row r="417" spans="25:38">
      <c r="Y417" s="65"/>
      <c r="Z417" s="65"/>
      <c r="AA417" s="60"/>
      <c r="AB417" s="60"/>
      <c r="AC417" s="60"/>
      <c r="AD417" s="64"/>
      <c r="AE417" s="64"/>
      <c r="AF417" s="64"/>
      <c r="AG417" s="64"/>
      <c r="AH417" s="64"/>
      <c r="AI417" s="64"/>
      <c r="AJ417" s="64"/>
      <c r="AK417" s="64"/>
      <c r="AL417" s="64"/>
    </row>
    <row r="418" spans="25:38">
      <c r="Y418" s="65"/>
      <c r="Z418" s="65"/>
      <c r="AA418" s="60"/>
      <c r="AB418" s="60"/>
      <c r="AC418" s="60"/>
      <c r="AD418" s="64"/>
      <c r="AE418" s="64"/>
      <c r="AF418" s="64"/>
      <c r="AG418" s="64"/>
      <c r="AH418" s="64"/>
      <c r="AI418" s="64"/>
      <c r="AJ418" s="64"/>
      <c r="AK418" s="64"/>
      <c r="AL418" s="64"/>
    </row>
    <row r="419" spans="25:38">
      <c r="Y419" s="65"/>
      <c r="Z419" s="65"/>
      <c r="AA419" s="60"/>
      <c r="AB419" s="60"/>
      <c r="AC419" s="60"/>
      <c r="AD419" s="64"/>
      <c r="AE419" s="64"/>
      <c r="AF419" s="64"/>
      <c r="AG419" s="64"/>
      <c r="AH419" s="64"/>
      <c r="AI419" s="64"/>
      <c r="AJ419" s="64"/>
      <c r="AK419" s="64"/>
      <c r="AL419" s="64"/>
    </row>
    <row r="420" spans="25:38">
      <c r="Y420" s="65"/>
      <c r="Z420" s="65"/>
      <c r="AA420" s="60"/>
      <c r="AB420" s="60"/>
      <c r="AC420" s="60"/>
      <c r="AD420" s="64"/>
      <c r="AE420" s="64"/>
      <c r="AF420" s="64"/>
      <c r="AG420" s="64"/>
      <c r="AH420" s="64"/>
      <c r="AI420" s="64"/>
      <c r="AJ420" s="64"/>
      <c r="AK420" s="64"/>
      <c r="AL420" s="64"/>
    </row>
    <row r="421" spans="25:38">
      <c r="Y421" s="65"/>
      <c r="Z421" s="65"/>
      <c r="AA421" s="60"/>
      <c r="AB421" s="60"/>
      <c r="AC421" s="60"/>
      <c r="AD421" s="64"/>
      <c r="AE421" s="64"/>
      <c r="AF421" s="64"/>
      <c r="AG421" s="64"/>
      <c r="AH421" s="64"/>
      <c r="AI421" s="64"/>
      <c r="AJ421" s="64"/>
      <c r="AK421" s="64"/>
      <c r="AL421" s="64"/>
    </row>
    <row r="422" spans="25:38">
      <c r="Y422" s="65"/>
      <c r="Z422" s="65"/>
      <c r="AA422" s="60"/>
      <c r="AB422" s="60"/>
      <c r="AC422" s="60"/>
      <c r="AD422" s="64"/>
      <c r="AE422" s="64"/>
      <c r="AF422" s="64"/>
      <c r="AG422" s="64"/>
      <c r="AH422" s="64"/>
      <c r="AI422" s="64"/>
      <c r="AJ422" s="64"/>
      <c r="AK422" s="64"/>
      <c r="AL422" s="64"/>
    </row>
    <row r="423" spans="25:38">
      <c r="Y423" s="65"/>
      <c r="Z423" s="65"/>
      <c r="AA423" s="60"/>
      <c r="AB423" s="60"/>
      <c r="AC423" s="60"/>
      <c r="AD423" s="64"/>
      <c r="AE423" s="64"/>
      <c r="AF423" s="64"/>
      <c r="AG423" s="64"/>
      <c r="AH423" s="64"/>
      <c r="AI423" s="64"/>
      <c r="AJ423" s="64"/>
    </row>
    <row r="424" spans="25:38">
      <c r="Y424" s="65"/>
      <c r="Z424" s="65"/>
      <c r="AA424" s="60"/>
      <c r="AB424" s="60"/>
      <c r="AC424" s="60"/>
      <c r="AD424" s="64"/>
      <c r="AE424" s="64"/>
      <c r="AF424" s="64"/>
      <c r="AG424" s="64"/>
      <c r="AH424" s="64"/>
      <c r="AI424" s="64"/>
      <c r="AJ424" s="64"/>
    </row>
    <row r="425" spans="25:38">
      <c r="Y425" s="65"/>
      <c r="Z425" s="65"/>
      <c r="AA425" s="60"/>
      <c r="AB425" s="60"/>
      <c r="AC425" s="60"/>
      <c r="AD425" s="64"/>
      <c r="AE425" s="64"/>
      <c r="AF425" s="64"/>
      <c r="AG425" s="64"/>
      <c r="AH425" s="64"/>
      <c r="AI425" s="64"/>
      <c r="AJ425" s="64"/>
    </row>
    <row r="426" spans="25:38">
      <c r="Y426" s="65"/>
      <c r="Z426" s="65"/>
      <c r="AA426" s="60"/>
      <c r="AB426" s="60"/>
      <c r="AC426" s="60"/>
      <c r="AD426" s="64"/>
      <c r="AE426" s="64"/>
      <c r="AF426" s="64"/>
      <c r="AG426" s="64"/>
      <c r="AH426" s="64"/>
      <c r="AI426" s="64"/>
      <c r="AJ426" s="64"/>
    </row>
    <row r="427" spans="25:38">
      <c r="Y427" s="65"/>
      <c r="Z427" s="65"/>
      <c r="AA427" s="60"/>
      <c r="AB427" s="60"/>
      <c r="AC427" s="60"/>
      <c r="AD427" s="64"/>
      <c r="AE427" s="64"/>
      <c r="AF427" s="64"/>
      <c r="AG427" s="64"/>
      <c r="AH427" s="64"/>
      <c r="AI427" s="64"/>
      <c r="AJ427" s="64"/>
    </row>
    <row r="428" spans="25:38">
      <c r="Y428" s="65"/>
      <c r="Z428" s="65"/>
      <c r="AA428" s="60"/>
      <c r="AB428" s="60"/>
      <c r="AC428" s="60"/>
      <c r="AD428" s="64"/>
      <c r="AE428" s="64"/>
      <c r="AF428" s="64"/>
      <c r="AG428" s="64"/>
      <c r="AH428" s="64"/>
      <c r="AI428" s="64"/>
      <c r="AJ428" s="64"/>
    </row>
    <row r="429" spans="25:38">
      <c r="Y429" s="65"/>
      <c r="Z429" s="65"/>
      <c r="AA429" s="60"/>
      <c r="AB429" s="60"/>
      <c r="AC429" s="60"/>
      <c r="AD429" s="64"/>
      <c r="AE429" s="64"/>
      <c r="AF429" s="64"/>
      <c r="AG429" s="64"/>
      <c r="AH429" s="64"/>
      <c r="AI429" s="64"/>
      <c r="AJ429" s="64"/>
    </row>
    <row r="430" spans="25:38">
      <c r="Y430" s="65"/>
      <c r="Z430" s="65"/>
      <c r="AA430" s="60"/>
      <c r="AB430" s="60"/>
      <c r="AC430" s="60"/>
      <c r="AD430" s="64"/>
      <c r="AE430" s="64"/>
      <c r="AF430" s="64"/>
      <c r="AG430" s="64"/>
      <c r="AH430" s="64"/>
      <c r="AI430" s="64"/>
      <c r="AJ430" s="64"/>
    </row>
    <row r="431" spans="25:38">
      <c r="Y431" s="65"/>
      <c r="Z431" s="65"/>
      <c r="AA431" s="60"/>
      <c r="AB431" s="60"/>
      <c r="AC431" s="60"/>
      <c r="AD431" s="64"/>
      <c r="AE431" s="64"/>
      <c r="AF431" s="64"/>
      <c r="AG431" s="64"/>
      <c r="AH431" s="64"/>
      <c r="AI431" s="64"/>
      <c r="AJ431" s="64"/>
    </row>
    <row r="432" spans="25:38">
      <c r="Y432" s="65"/>
      <c r="Z432" s="65"/>
      <c r="AA432" s="60"/>
      <c r="AB432" s="60"/>
      <c r="AC432" s="60"/>
      <c r="AD432" s="64"/>
      <c r="AE432" s="64"/>
      <c r="AF432" s="64"/>
      <c r="AG432" s="64"/>
      <c r="AH432" s="64"/>
      <c r="AI432" s="64"/>
      <c r="AJ432" s="64"/>
    </row>
    <row r="433" spans="25:36">
      <c r="Y433" s="65"/>
      <c r="Z433" s="65"/>
      <c r="AA433" s="60"/>
      <c r="AB433" s="60"/>
      <c r="AC433" s="60"/>
      <c r="AD433" s="64"/>
      <c r="AE433" s="64"/>
      <c r="AF433" s="64"/>
      <c r="AG433" s="64"/>
      <c r="AH433" s="64"/>
      <c r="AI433" s="64"/>
      <c r="AJ433" s="64"/>
    </row>
    <row r="434" spans="25:36">
      <c r="Y434" s="65"/>
      <c r="Z434" s="65"/>
      <c r="AA434" s="60"/>
      <c r="AB434" s="60"/>
      <c r="AC434" s="60"/>
      <c r="AD434" s="64"/>
      <c r="AE434" s="64"/>
      <c r="AF434" s="64"/>
      <c r="AG434" s="64"/>
      <c r="AH434" s="64"/>
      <c r="AI434" s="64"/>
      <c r="AJ434" s="64"/>
    </row>
    <row r="435" spans="25:36">
      <c r="Y435" s="65"/>
      <c r="Z435" s="65"/>
      <c r="AA435" s="60"/>
      <c r="AB435" s="60"/>
      <c r="AC435" s="60"/>
      <c r="AD435" s="64"/>
      <c r="AE435" s="64"/>
      <c r="AF435" s="64"/>
      <c r="AG435" s="64"/>
      <c r="AH435" s="64"/>
      <c r="AI435" s="64"/>
      <c r="AJ435" s="64"/>
    </row>
    <row r="436" spans="25:36">
      <c r="Y436" s="65"/>
      <c r="Z436" s="65"/>
      <c r="AA436" s="60"/>
      <c r="AB436" s="60"/>
      <c r="AC436" s="60"/>
      <c r="AD436" s="64"/>
      <c r="AE436" s="64"/>
      <c r="AF436" s="64"/>
      <c r="AG436" s="64"/>
      <c r="AH436" s="64"/>
      <c r="AI436" s="64"/>
      <c r="AJ436" s="64"/>
    </row>
    <row r="437" spans="25:36">
      <c r="Y437" s="65"/>
      <c r="Z437" s="65"/>
      <c r="AA437" s="60"/>
      <c r="AB437" s="60"/>
      <c r="AC437" s="60"/>
      <c r="AD437" s="64"/>
      <c r="AE437" s="64"/>
      <c r="AF437" s="64"/>
      <c r="AG437" s="64"/>
      <c r="AH437" s="64"/>
      <c r="AI437" s="64"/>
      <c r="AJ437" s="64"/>
    </row>
    <row r="438" spans="25:36">
      <c r="Y438" s="65"/>
      <c r="Z438" s="65"/>
      <c r="AA438" s="60"/>
      <c r="AB438" s="60"/>
      <c r="AC438" s="60"/>
      <c r="AD438" s="64"/>
      <c r="AE438" s="64"/>
      <c r="AF438" s="64"/>
      <c r="AG438" s="64"/>
      <c r="AH438" s="64"/>
      <c r="AI438" s="64"/>
      <c r="AJ438" s="64"/>
    </row>
    <row r="439" spans="25:36">
      <c r="Y439" s="65"/>
      <c r="Z439" s="65"/>
      <c r="AA439" s="60"/>
      <c r="AB439" s="60"/>
      <c r="AC439" s="60"/>
      <c r="AD439" s="64"/>
      <c r="AE439" s="64"/>
      <c r="AF439" s="64"/>
      <c r="AG439" s="64"/>
      <c r="AH439" s="64"/>
      <c r="AI439" s="64"/>
      <c r="AJ439" s="64"/>
    </row>
    <row r="440" spans="25:36">
      <c r="Y440" s="65"/>
      <c r="Z440" s="65"/>
      <c r="AA440" s="60"/>
      <c r="AB440" s="60"/>
      <c r="AC440" s="60"/>
      <c r="AD440" s="64"/>
      <c r="AE440" s="64"/>
      <c r="AF440" s="64"/>
      <c r="AG440" s="64"/>
      <c r="AH440" s="64"/>
      <c r="AI440" s="64"/>
      <c r="AJ440" s="64"/>
    </row>
    <row r="441" spans="25:36">
      <c r="Y441" s="65"/>
      <c r="Z441" s="65"/>
      <c r="AA441" s="60"/>
      <c r="AB441" s="60"/>
      <c r="AC441" s="60"/>
      <c r="AD441" s="64"/>
      <c r="AE441" s="64"/>
      <c r="AF441" s="64"/>
      <c r="AG441" s="64"/>
      <c r="AH441" s="64"/>
      <c r="AI441" s="64"/>
      <c r="AJ441" s="64"/>
    </row>
    <row r="442" spans="25:36">
      <c r="Y442" s="65"/>
      <c r="Z442" s="65"/>
      <c r="AA442" s="60"/>
      <c r="AB442" s="60"/>
      <c r="AC442" s="60"/>
      <c r="AD442" s="64"/>
      <c r="AE442" s="64"/>
      <c r="AF442" s="64"/>
      <c r="AG442" s="64"/>
      <c r="AH442" s="64"/>
      <c r="AI442" s="64"/>
      <c r="AJ442" s="64"/>
    </row>
    <row r="443" spans="25:36">
      <c r="Y443" s="65"/>
      <c r="Z443" s="65"/>
      <c r="AA443" s="60"/>
      <c r="AB443" s="60"/>
      <c r="AC443" s="60"/>
      <c r="AD443" s="64"/>
      <c r="AE443" s="64"/>
      <c r="AF443" s="64"/>
      <c r="AG443" s="64"/>
      <c r="AH443" s="64"/>
      <c r="AI443" s="64"/>
      <c r="AJ443" s="64"/>
    </row>
    <row r="444" spans="25:36">
      <c r="Y444" s="65"/>
      <c r="Z444" s="65"/>
      <c r="AA444" s="60"/>
      <c r="AB444" s="60"/>
      <c r="AC444" s="60"/>
      <c r="AD444" s="64"/>
      <c r="AE444" s="64"/>
      <c r="AF444" s="64"/>
      <c r="AG444" s="64"/>
      <c r="AH444" s="64"/>
      <c r="AI444" s="64"/>
      <c r="AJ444" s="64"/>
    </row>
    <row r="445" spans="25:36">
      <c r="Y445" s="65"/>
      <c r="Z445" s="65"/>
      <c r="AA445" s="60"/>
      <c r="AB445" s="60"/>
      <c r="AC445" s="60"/>
      <c r="AD445" s="64"/>
      <c r="AE445" s="64"/>
      <c r="AF445" s="64"/>
      <c r="AG445" s="64"/>
      <c r="AH445" s="64"/>
      <c r="AI445" s="64"/>
      <c r="AJ445" s="64"/>
    </row>
    <row r="446" spans="25:36">
      <c r="Y446" s="65"/>
      <c r="Z446" s="65"/>
      <c r="AA446" s="60"/>
      <c r="AB446" s="60"/>
      <c r="AC446" s="60"/>
      <c r="AD446" s="64"/>
      <c r="AE446" s="64"/>
      <c r="AF446" s="64"/>
      <c r="AG446" s="64"/>
      <c r="AH446" s="64"/>
      <c r="AI446" s="64"/>
      <c r="AJ446" s="64"/>
    </row>
    <row r="447" spans="25:36">
      <c r="Y447" s="65"/>
      <c r="Z447" s="65"/>
      <c r="AA447" s="60"/>
      <c r="AB447" s="60"/>
      <c r="AC447" s="60"/>
      <c r="AD447" s="64"/>
      <c r="AE447" s="64"/>
      <c r="AF447" s="64"/>
      <c r="AG447" s="64"/>
      <c r="AH447" s="64"/>
      <c r="AI447" s="64"/>
      <c r="AJ447" s="64"/>
    </row>
    <row r="448" spans="25:36">
      <c r="Y448" s="65"/>
      <c r="Z448" s="65"/>
      <c r="AA448" s="60"/>
      <c r="AB448" s="60"/>
      <c r="AC448" s="60"/>
      <c r="AD448" s="64"/>
      <c r="AE448" s="64"/>
      <c r="AF448" s="64"/>
      <c r="AG448" s="64"/>
      <c r="AH448" s="64"/>
      <c r="AI448" s="64"/>
      <c r="AJ448" s="64"/>
    </row>
    <row r="449" spans="25:36">
      <c r="Y449" s="65"/>
      <c r="Z449" s="65"/>
      <c r="AA449" s="60"/>
      <c r="AB449" s="60"/>
      <c r="AC449" s="60"/>
      <c r="AD449" s="64"/>
      <c r="AE449" s="64"/>
      <c r="AF449" s="64"/>
      <c r="AG449" s="64"/>
      <c r="AH449" s="64"/>
      <c r="AI449" s="64"/>
      <c r="AJ449" s="64"/>
    </row>
    <row r="450" spans="25:36">
      <c r="Y450" s="65"/>
      <c r="Z450" s="65"/>
      <c r="AA450" s="60"/>
      <c r="AB450" s="60"/>
      <c r="AC450" s="60"/>
      <c r="AD450" s="64"/>
      <c r="AE450" s="64"/>
      <c r="AF450" s="64"/>
      <c r="AG450" s="64"/>
      <c r="AH450" s="64"/>
      <c r="AI450" s="64"/>
      <c r="AJ450" s="64"/>
    </row>
    <row r="451" spans="25:36">
      <c r="Y451" s="65"/>
      <c r="Z451" s="65"/>
      <c r="AA451" s="60"/>
      <c r="AB451" s="60"/>
      <c r="AC451" s="60"/>
      <c r="AD451" s="64"/>
      <c r="AE451" s="64"/>
      <c r="AF451" s="64"/>
      <c r="AG451" s="64"/>
      <c r="AH451" s="64"/>
      <c r="AI451" s="64"/>
      <c r="AJ451" s="64"/>
    </row>
    <row r="452" spans="25:36">
      <c r="Y452" s="65"/>
      <c r="Z452" s="65"/>
      <c r="AA452" s="60"/>
      <c r="AB452" s="60"/>
      <c r="AC452" s="60"/>
      <c r="AD452" s="64"/>
      <c r="AE452" s="64"/>
      <c r="AF452" s="64"/>
      <c r="AG452" s="64"/>
      <c r="AH452" s="64"/>
      <c r="AI452" s="64"/>
      <c r="AJ452" s="64"/>
    </row>
    <row r="453" spans="25:36">
      <c r="Y453" s="65"/>
      <c r="Z453" s="65"/>
      <c r="AA453" s="60"/>
      <c r="AB453" s="60"/>
      <c r="AC453" s="60"/>
      <c r="AD453" s="64"/>
      <c r="AE453" s="64"/>
      <c r="AF453" s="64"/>
      <c r="AG453" s="64"/>
      <c r="AH453" s="64"/>
      <c r="AI453" s="64"/>
      <c r="AJ453" s="64"/>
    </row>
    <row r="454" spans="25:36">
      <c r="Y454" s="65"/>
      <c r="Z454" s="65"/>
      <c r="AA454" s="60"/>
      <c r="AB454" s="60"/>
      <c r="AC454" s="60"/>
      <c r="AD454" s="64"/>
      <c r="AE454" s="64"/>
      <c r="AF454" s="64"/>
      <c r="AG454" s="64"/>
      <c r="AH454" s="64"/>
      <c r="AI454" s="64"/>
      <c r="AJ454" s="64"/>
    </row>
    <row r="455" spans="25:36">
      <c r="Y455" s="65"/>
      <c r="Z455" s="65"/>
      <c r="AA455" s="60"/>
      <c r="AB455" s="60"/>
      <c r="AC455" s="60"/>
      <c r="AD455" s="64"/>
      <c r="AE455" s="64"/>
      <c r="AF455" s="64"/>
      <c r="AG455" s="64"/>
      <c r="AH455" s="64"/>
      <c r="AI455" s="64"/>
      <c r="AJ455" s="64"/>
    </row>
    <row r="456" spans="25:36">
      <c r="Y456" s="65"/>
      <c r="Z456" s="65"/>
      <c r="AA456" s="60"/>
      <c r="AB456" s="60"/>
      <c r="AC456" s="60"/>
      <c r="AD456" s="64"/>
      <c r="AE456" s="64"/>
      <c r="AF456" s="64"/>
      <c r="AG456" s="64"/>
      <c r="AH456" s="64"/>
      <c r="AI456" s="64"/>
      <c r="AJ456" s="64"/>
    </row>
    <row r="457" spans="25:36">
      <c r="Y457" s="65"/>
      <c r="Z457" s="65"/>
      <c r="AA457" s="60"/>
      <c r="AB457" s="60"/>
      <c r="AC457" s="60"/>
      <c r="AD457" s="64"/>
      <c r="AE457" s="64"/>
      <c r="AF457" s="64"/>
      <c r="AG457" s="64"/>
      <c r="AH457" s="64"/>
      <c r="AI457" s="64"/>
      <c r="AJ457" s="64"/>
    </row>
    <row r="458" spans="25:36">
      <c r="Y458" s="65"/>
      <c r="Z458" s="65"/>
      <c r="AA458" s="60"/>
      <c r="AB458" s="60"/>
      <c r="AC458" s="60"/>
      <c r="AD458" s="64"/>
      <c r="AE458" s="64"/>
      <c r="AF458" s="64"/>
      <c r="AG458" s="64"/>
      <c r="AH458" s="64"/>
      <c r="AI458" s="64"/>
      <c r="AJ458" s="64"/>
    </row>
    <row r="459" spans="25:36">
      <c r="Y459" s="65"/>
      <c r="Z459" s="65"/>
      <c r="AA459" s="60"/>
      <c r="AB459" s="60"/>
      <c r="AC459" s="60"/>
      <c r="AD459" s="64"/>
      <c r="AE459" s="64"/>
      <c r="AF459" s="64"/>
      <c r="AG459" s="64"/>
      <c r="AH459" s="64"/>
      <c r="AI459" s="64"/>
      <c r="AJ459" s="64"/>
    </row>
    <row r="460" spans="25:36">
      <c r="Y460" s="65"/>
      <c r="Z460" s="65"/>
      <c r="AA460" s="60"/>
      <c r="AB460" s="60"/>
      <c r="AC460" s="60"/>
      <c r="AD460" s="64"/>
      <c r="AE460" s="64"/>
      <c r="AF460" s="64"/>
      <c r="AG460" s="64"/>
      <c r="AH460" s="64"/>
      <c r="AI460" s="64"/>
      <c r="AJ460" s="64"/>
    </row>
    <row r="461" spans="25:36">
      <c r="Y461" s="65"/>
      <c r="Z461" s="65"/>
      <c r="AA461" s="60"/>
      <c r="AB461" s="60"/>
      <c r="AC461" s="60"/>
      <c r="AD461" s="64"/>
      <c r="AE461" s="64"/>
      <c r="AF461" s="64"/>
      <c r="AG461" s="64"/>
      <c r="AH461" s="64"/>
      <c r="AI461" s="64"/>
      <c r="AJ461" s="64"/>
    </row>
    <row r="462" spans="25:36">
      <c r="Y462" s="65"/>
      <c r="Z462" s="65"/>
      <c r="AA462" s="60"/>
      <c r="AB462" s="60"/>
      <c r="AC462" s="60"/>
      <c r="AD462" s="64"/>
      <c r="AE462" s="64"/>
      <c r="AF462" s="64"/>
      <c r="AG462" s="64"/>
      <c r="AH462" s="64"/>
      <c r="AI462" s="64"/>
      <c r="AJ462" s="64"/>
    </row>
    <row r="463" spans="25:36">
      <c r="Y463" s="65"/>
      <c r="Z463" s="65"/>
      <c r="AA463" s="60"/>
      <c r="AB463" s="60"/>
      <c r="AC463" s="60"/>
      <c r="AD463" s="64"/>
      <c r="AE463" s="64"/>
      <c r="AF463" s="64"/>
      <c r="AG463" s="64"/>
      <c r="AH463" s="64"/>
      <c r="AI463" s="64"/>
      <c r="AJ463" s="64"/>
    </row>
    <row r="464" spans="25:36">
      <c r="Y464" s="65"/>
      <c r="Z464" s="65"/>
      <c r="AA464" s="60"/>
      <c r="AB464" s="60"/>
      <c r="AC464" s="60"/>
      <c r="AD464" s="64"/>
      <c r="AE464" s="64"/>
      <c r="AF464" s="64"/>
      <c r="AG464" s="64"/>
      <c r="AH464" s="64"/>
      <c r="AI464" s="64"/>
      <c r="AJ464" s="64"/>
    </row>
    <row r="465" spans="25:36">
      <c r="Y465" s="65"/>
      <c r="Z465" s="65"/>
      <c r="AA465" s="60"/>
      <c r="AB465" s="60"/>
      <c r="AC465" s="60"/>
      <c r="AD465" s="64"/>
      <c r="AE465" s="64"/>
      <c r="AF465" s="64"/>
      <c r="AG465" s="64"/>
      <c r="AH465" s="64"/>
      <c r="AI465" s="64"/>
      <c r="AJ465" s="64"/>
    </row>
    <row r="466" spans="25:36">
      <c r="Y466" s="65"/>
      <c r="Z466" s="65"/>
      <c r="AA466" s="60"/>
      <c r="AB466" s="60"/>
      <c r="AC466" s="60"/>
      <c r="AD466" s="64"/>
      <c r="AE466" s="64"/>
      <c r="AF466" s="64"/>
      <c r="AG466" s="64"/>
      <c r="AH466" s="64"/>
      <c r="AI466" s="64"/>
      <c r="AJ466" s="64"/>
    </row>
    <row r="467" spans="25:36">
      <c r="Y467" s="65"/>
      <c r="Z467" s="65"/>
      <c r="AA467" s="60"/>
      <c r="AB467" s="60"/>
      <c r="AC467" s="60"/>
      <c r="AD467" s="64"/>
      <c r="AE467" s="64"/>
      <c r="AF467" s="64"/>
      <c r="AG467" s="64"/>
      <c r="AH467" s="64"/>
      <c r="AI467" s="64"/>
      <c r="AJ467" s="64"/>
    </row>
    <row r="468" spans="25:36">
      <c r="Y468" s="65"/>
      <c r="Z468" s="65"/>
      <c r="AA468" s="60"/>
      <c r="AB468" s="60"/>
      <c r="AC468" s="60"/>
      <c r="AD468" s="64"/>
      <c r="AE468" s="64"/>
      <c r="AF468" s="64"/>
      <c r="AG468" s="64"/>
      <c r="AH468" s="64"/>
      <c r="AI468" s="64"/>
      <c r="AJ468" s="64"/>
    </row>
    <row r="469" spans="25:36">
      <c r="Y469" s="65"/>
      <c r="Z469" s="65"/>
      <c r="AA469" s="60"/>
      <c r="AB469" s="60"/>
      <c r="AC469" s="60"/>
      <c r="AD469" s="64"/>
      <c r="AE469" s="64"/>
      <c r="AF469" s="64"/>
      <c r="AG469" s="64"/>
      <c r="AH469" s="64"/>
      <c r="AI469" s="64"/>
      <c r="AJ469" s="64"/>
    </row>
    <row r="470" spans="25:36">
      <c r="Y470" s="65"/>
      <c r="Z470" s="65"/>
      <c r="AA470" s="60"/>
      <c r="AB470" s="60"/>
      <c r="AC470" s="60"/>
      <c r="AD470" s="64"/>
      <c r="AE470" s="64"/>
      <c r="AF470" s="64"/>
      <c r="AG470" s="64"/>
      <c r="AH470" s="64"/>
      <c r="AI470" s="64"/>
      <c r="AJ470" s="64"/>
    </row>
    <row r="471" spans="25:36">
      <c r="Y471" s="65"/>
      <c r="Z471" s="65"/>
      <c r="AA471" s="60"/>
      <c r="AB471" s="60"/>
      <c r="AC471" s="60"/>
      <c r="AD471" s="64"/>
      <c r="AE471" s="64"/>
      <c r="AF471" s="64"/>
      <c r="AG471" s="64"/>
      <c r="AH471" s="64"/>
      <c r="AI471" s="64"/>
      <c r="AJ471" s="64"/>
    </row>
    <row r="472" spans="25:36">
      <c r="Y472" s="65"/>
      <c r="Z472" s="65"/>
      <c r="AA472" s="60"/>
      <c r="AB472" s="60"/>
      <c r="AC472" s="60"/>
      <c r="AD472" s="64"/>
      <c r="AE472" s="64"/>
      <c r="AF472" s="64"/>
      <c r="AG472" s="64"/>
      <c r="AH472" s="64"/>
      <c r="AI472" s="64"/>
      <c r="AJ472" s="64"/>
    </row>
    <row r="473" spans="25:36">
      <c r="Y473" s="65"/>
      <c r="Z473" s="65"/>
      <c r="AA473" s="60"/>
      <c r="AB473" s="60"/>
      <c r="AC473" s="60"/>
      <c r="AD473" s="64"/>
      <c r="AE473" s="64"/>
      <c r="AF473" s="64"/>
      <c r="AG473" s="64"/>
      <c r="AH473" s="64"/>
      <c r="AI473" s="64"/>
      <c r="AJ473" s="64"/>
    </row>
    <row r="474" spans="25:36">
      <c r="Y474" s="65"/>
      <c r="Z474" s="65"/>
      <c r="AA474" s="60"/>
      <c r="AB474" s="60"/>
      <c r="AC474" s="60"/>
      <c r="AD474" s="64"/>
      <c r="AE474" s="64"/>
      <c r="AF474" s="64"/>
      <c r="AG474" s="64"/>
      <c r="AH474" s="64"/>
      <c r="AI474" s="64"/>
      <c r="AJ474" s="64"/>
    </row>
    <row r="475" spans="25:36">
      <c r="Y475" s="65"/>
      <c r="Z475" s="65"/>
      <c r="AA475" s="60"/>
      <c r="AB475" s="60"/>
      <c r="AC475" s="60"/>
      <c r="AD475" s="64"/>
      <c r="AE475" s="64"/>
      <c r="AF475" s="64"/>
      <c r="AG475" s="64"/>
      <c r="AH475" s="64"/>
      <c r="AI475" s="64"/>
      <c r="AJ475" s="64"/>
    </row>
    <row r="476" spans="25:36">
      <c r="Y476" s="65"/>
      <c r="Z476" s="65"/>
      <c r="AA476" s="60"/>
      <c r="AB476" s="60"/>
      <c r="AC476" s="60"/>
      <c r="AD476" s="64"/>
      <c r="AE476" s="64"/>
      <c r="AF476" s="64"/>
      <c r="AG476" s="64"/>
      <c r="AH476" s="64"/>
      <c r="AI476" s="64"/>
      <c r="AJ476" s="64"/>
    </row>
    <row r="477" spans="25:36">
      <c r="Y477" s="65"/>
      <c r="Z477" s="65"/>
      <c r="AA477" s="60"/>
      <c r="AB477" s="60"/>
      <c r="AC477" s="60"/>
      <c r="AD477" s="64"/>
      <c r="AE477" s="64"/>
      <c r="AF477" s="64"/>
      <c r="AG477" s="64"/>
      <c r="AH477" s="64"/>
      <c r="AI477" s="64"/>
      <c r="AJ477" s="64"/>
    </row>
    <row r="478" spans="25:36">
      <c r="Y478" s="65"/>
      <c r="Z478" s="65"/>
      <c r="AA478" s="60"/>
      <c r="AB478" s="60"/>
      <c r="AC478" s="60"/>
      <c r="AD478" s="64"/>
      <c r="AE478" s="64"/>
      <c r="AF478" s="64"/>
      <c r="AG478" s="64"/>
      <c r="AH478" s="64"/>
      <c r="AI478" s="64"/>
      <c r="AJ478" s="64"/>
    </row>
    <row r="479" spans="25:36">
      <c r="Y479" s="65"/>
      <c r="Z479" s="65"/>
      <c r="AA479" s="60"/>
      <c r="AB479" s="60"/>
      <c r="AC479" s="60"/>
      <c r="AD479" s="64"/>
      <c r="AE479" s="64"/>
      <c r="AF479" s="64"/>
      <c r="AG479" s="64"/>
      <c r="AH479" s="64"/>
      <c r="AI479" s="64"/>
      <c r="AJ479" s="64"/>
    </row>
    <row r="480" spans="25:36">
      <c r="Y480" s="65"/>
      <c r="Z480" s="65"/>
      <c r="AA480" s="60"/>
      <c r="AB480" s="60"/>
      <c r="AC480" s="60"/>
      <c r="AD480" s="64"/>
      <c r="AE480" s="64"/>
      <c r="AF480" s="64"/>
      <c r="AG480" s="64"/>
      <c r="AH480" s="64"/>
      <c r="AI480" s="64"/>
      <c r="AJ480" s="64"/>
    </row>
    <row r="481" spans="25:36">
      <c r="Y481" s="65"/>
      <c r="Z481" s="65"/>
      <c r="AA481" s="60"/>
      <c r="AB481" s="60"/>
      <c r="AC481" s="60"/>
      <c r="AD481" s="64"/>
      <c r="AE481" s="64"/>
      <c r="AF481" s="64"/>
      <c r="AG481" s="64"/>
      <c r="AH481" s="64"/>
      <c r="AI481" s="64"/>
      <c r="AJ481" s="64"/>
    </row>
    <row r="482" spans="25:36">
      <c r="Y482" s="65"/>
      <c r="Z482" s="65"/>
      <c r="AA482" s="60"/>
      <c r="AB482" s="60"/>
      <c r="AC482" s="60"/>
      <c r="AD482" s="64"/>
      <c r="AE482" s="64"/>
      <c r="AF482" s="64"/>
      <c r="AG482" s="64"/>
      <c r="AH482" s="64"/>
      <c r="AI482" s="64"/>
      <c r="AJ482" s="64"/>
    </row>
    <row r="483" spans="25:36">
      <c r="Y483" s="65"/>
      <c r="Z483" s="65"/>
      <c r="AA483" s="60"/>
      <c r="AB483" s="60"/>
      <c r="AC483" s="60"/>
      <c r="AD483" s="64"/>
      <c r="AE483" s="64"/>
      <c r="AF483" s="64"/>
      <c r="AG483" s="64"/>
      <c r="AH483" s="64"/>
      <c r="AI483" s="64"/>
      <c r="AJ483" s="64"/>
    </row>
    <row r="484" spans="25:36">
      <c r="Y484" s="65"/>
      <c r="Z484" s="65"/>
      <c r="AA484" s="60"/>
      <c r="AB484" s="60"/>
      <c r="AC484" s="60"/>
      <c r="AD484" s="64"/>
      <c r="AE484" s="64"/>
      <c r="AF484" s="64"/>
      <c r="AG484" s="64"/>
      <c r="AH484" s="64"/>
      <c r="AI484" s="64"/>
      <c r="AJ484" s="64"/>
    </row>
    <row r="485" spans="25:36">
      <c r="Y485" s="65"/>
      <c r="Z485" s="65"/>
      <c r="AA485" s="60"/>
      <c r="AB485" s="60"/>
      <c r="AC485" s="60"/>
      <c r="AD485" s="64"/>
      <c r="AE485" s="64"/>
      <c r="AF485" s="64"/>
      <c r="AG485" s="64"/>
      <c r="AH485" s="64"/>
      <c r="AI485" s="64"/>
      <c r="AJ485" s="64"/>
    </row>
    <row r="486" spans="25:36">
      <c r="Y486" s="65"/>
      <c r="Z486" s="65"/>
      <c r="AA486" s="60"/>
      <c r="AB486" s="60"/>
      <c r="AC486" s="60"/>
      <c r="AD486" s="64"/>
      <c r="AE486" s="64"/>
      <c r="AF486" s="64"/>
      <c r="AG486" s="64"/>
      <c r="AH486" s="64"/>
      <c r="AI486" s="64"/>
      <c r="AJ486" s="64"/>
    </row>
    <row r="487" spans="25:36">
      <c r="Y487" s="65"/>
      <c r="Z487" s="65"/>
      <c r="AA487" s="60"/>
      <c r="AB487" s="60"/>
      <c r="AC487" s="60"/>
      <c r="AD487" s="64"/>
      <c r="AE487" s="64"/>
      <c r="AF487" s="64"/>
      <c r="AG487" s="64"/>
      <c r="AH487" s="64"/>
      <c r="AI487" s="64"/>
      <c r="AJ487" s="64"/>
    </row>
    <row r="488" spans="25:36">
      <c r="Y488" s="65"/>
      <c r="Z488" s="65"/>
      <c r="AA488" s="60"/>
      <c r="AB488" s="60"/>
      <c r="AC488" s="60"/>
      <c r="AD488" s="64"/>
      <c r="AE488" s="64"/>
      <c r="AF488" s="64"/>
      <c r="AG488" s="64"/>
      <c r="AH488" s="64"/>
      <c r="AI488" s="64"/>
      <c r="AJ488" s="64"/>
    </row>
    <row r="489" spans="25:36">
      <c r="Y489" s="65"/>
      <c r="Z489" s="65"/>
      <c r="AA489" s="60"/>
      <c r="AB489" s="60"/>
      <c r="AC489" s="60"/>
      <c r="AD489" s="64"/>
      <c r="AE489" s="64"/>
      <c r="AF489" s="64"/>
      <c r="AG489" s="64"/>
      <c r="AH489" s="64"/>
      <c r="AI489" s="64"/>
      <c r="AJ489" s="64"/>
    </row>
    <row r="490" spans="25:36">
      <c r="Y490" s="65"/>
      <c r="Z490" s="65"/>
      <c r="AA490" s="60"/>
      <c r="AB490" s="60"/>
      <c r="AC490" s="60"/>
      <c r="AD490" s="64"/>
      <c r="AE490" s="64"/>
      <c r="AF490" s="64"/>
      <c r="AG490" s="64"/>
      <c r="AH490" s="64"/>
      <c r="AI490" s="64"/>
      <c r="AJ490" s="64"/>
    </row>
    <row r="491" spans="25:36">
      <c r="Y491" s="65"/>
      <c r="Z491" s="65"/>
      <c r="AA491" s="60"/>
      <c r="AB491" s="60"/>
      <c r="AC491" s="60"/>
      <c r="AD491" s="64"/>
      <c r="AE491" s="64"/>
      <c r="AF491" s="64"/>
      <c r="AG491" s="64"/>
      <c r="AH491" s="64"/>
      <c r="AI491" s="64"/>
      <c r="AJ491" s="64"/>
    </row>
    <row r="492" spans="25:36">
      <c r="Y492" s="65"/>
      <c r="Z492" s="65"/>
      <c r="AA492" s="60"/>
      <c r="AB492" s="60"/>
      <c r="AC492" s="60"/>
      <c r="AD492" s="64"/>
      <c r="AE492" s="64"/>
      <c r="AF492" s="64"/>
      <c r="AG492" s="64"/>
      <c r="AH492" s="64"/>
      <c r="AI492" s="64"/>
      <c r="AJ492" s="64"/>
    </row>
    <row r="493" spans="25:36">
      <c r="Y493" s="65"/>
      <c r="Z493" s="65"/>
      <c r="AA493" s="60"/>
      <c r="AB493" s="60"/>
      <c r="AC493" s="60"/>
      <c r="AD493" s="64"/>
      <c r="AE493" s="64"/>
      <c r="AF493" s="64"/>
      <c r="AG493" s="64"/>
      <c r="AH493" s="64"/>
      <c r="AI493" s="64"/>
      <c r="AJ493" s="64"/>
    </row>
    <row r="494" spans="25:36">
      <c r="Y494" s="65"/>
      <c r="Z494" s="65"/>
      <c r="AA494" s="60"/>
      <c r="AB494" s="60"/>
      <c r="AC494" s="60"/>
      <c r="AD494" s="64"/>
      <c r="AE494" s="64"/>
      <c r="AF494" s="64"/>
      <c r="AG494" s="64"/>
      <c r="AH494" s="64"/>
      <c r="AI494" s="64"/>
      <c r="AJ494" s="64"/>
    </row>
    <row r="495" spans="25:36">
      <c r="Y495" s="65"/>
      <c r="Z495" s="65"/>
      <c r="AA495" s="60"/>
      <c r="AB495" s="60"/>
      <c r="AC495" s="60"/>
      <c r="AD495" s="64"/>
      <c r="AE495" s="64"/>
      <c r="AF495" s="64"/>
      <c r="AG495" s="64"/>
      <c r="AH495" s="64"/>
      <c r="AI495" s="64"/>
      <c r="AJ495" s="64"/>
    </row>
    <row r="496" spans="25:36">
      <c r="Y496" s="65"/>
      <c r="Z496" s="65"/>
      <c r="AA496" s="60"/>
      <c r="AB496" s="60"/>
      <c r="AC496" s="60"/>
      <c r="AD496" s="64"/>
      <c r="AE496" s="64"/>
      <c r="AF496" s="64"/>
      <c r="AG496" s="64"/>
      <c r="AH496" s="64"/>
      <c r="AI496" s="64"/>
      <c r="AJ496" s="64"/>
    </row>
    <row r="497" spans="25:36">
      <c r="Y497" s="65"/>
      <c r="Z497" s="65"/>
      <c r="AA497" s="60"/>
      <c r="AB497" s="60"/>
      <c r="AC497" s="60"/>
      <c r="AD497" s="64"/>
      <c r="AE497" s="64"/>
      <c r="AF497" s="64"/>
      <c r="AG497" s="64"/>
      <c r="AH497" s="64"/>
      <c r="AI497" s="64"/>
      <c r="AJ497" s="64"/>
    </row>
    <row r="498" spans="25:36">
      <c r="Y498" s="65"/>
      <c r="Z498" s="65"/>
      <c r="AA498" s="60"/>
      <c r="AB498" s="60"/>
      <c r="AC498" s="60"/>
      <c r="AD498" s="64"/>
      <c r="AE498" s="64"/>
      <c r="AF498" s="64"/>
      <c r="AG498" s="64"/>
      <c r="AH498" s="64"/>
      <c r="AI498" s="64"/>
      <c r="AJ498" s="64"/>
    </row>
    <row r="499" spans="25:36">
      <c r="Y499" s="65"/>
      <c r="Z499" s="65"/>
      <c r="AA499" s="60"/>
      <c r="AB499" s="60"/>
      <c r="AC499" s="60"/>
      <c r="AD499" s="64"/>
      <c r="AE499" s="64"/>
      <c r="AF499" s="64"/>
      <c r="AG499" s="64"/>
      <c r="AH499" s="64"/>
      <c r="AI499" s="64"/>
      <c r="AJ499" s="64"/>
    </row>
    <row r="500" spans="25:36">
      <c r="Y500" s="65"/>
      <c r="Z500" s="65"/>
      <c r="AA500" s="60"/>
      <c r="AB500" s="60"/>
      <c r="AC500" s="60"/>
      <c r="AD500" s="64"/>
      <c r="AE500" s="64"/>
      <c r="AF500" s="64"/>
      <c r="AG500" s="64"/>
      <c r="AH500" s="64"/>
      <c r="AI500" s="64"/>
      <c r="AJ500" s="64"/>
    </row>
    <row r="501" spans="25:36">
      <c r="Y501" s="65"/>
      <c r="Z501" s="65"/>
      <c r="AA501" s="60"/>
      <c r="AB501" s="60"/>
      <c r="AC501" s="60"/>
      <c r="AD501" s="64"/>
      <c r="AE501" s="64"/>
      <c r="AF501" s="64"/>
      <c r="AG501" s="64"/>
      <c r="AH501" s="64"/>
      <c r="AI501" s="64"/>
      <c r="AJ501" s="64"/>
    </row>
    <row r="502" spans="25:36">
      <c r="Y502" s="65"/>
      <c r="Z502" s="65"/>
      <c r="AA502" s="60"/>
      <c r="AB502" s="60"/>
      <c r="AC502" s="60"/>
      <c r="AD502" s="64"/>
      <c r="AE502" s="64"/>
      <c r="AF502" s="64"/>
      <c r="AG502" s="64"/>
      <c r="AH502" s="64"/>
      <c r="AI502" s="64"/>
      <c r="AJ502" s="64"/>
    </row>
    <row r="503" spans="25:36">
      <c r="Y503" s="65"/>
      <c r="Z503" s="65"/>
      <c r="AA503" s="60"/>
      <c r="AB503" s="60"/>
      <c r="AC503" s="60"/>
      <c r="AD503" s="64"/>
      <c r="AE503" s="64"/>
      <c r="AF503" s="64"/>
      <c r="AG503" s="64"/>
      <c r="AH503" s="64"/>
      <c r="AI503" s="64"/>
      <c r="AJ503" s="64"/>
    </row>
    <row r="504" spans="25:36">
      <c r="Y504" s="65"/>
      <c r="Z504" s="65"/>
      <c r="AA504" s="60"/>
      <c r="AB504" s="60"/>
      <c r="AC504" s="60"/>
      <c r="AD504" s="64"/>
      <c r="AE504" s="64"/>
      <c r="AF504" s="64"/>
      <c r="AG504" s="64"/>
      <c r="AH504" s="64"/>
      <c r="AI504" s="64"/>
      <c r="AJ504" s="64"/>
    </row>
    <row r="505" spans="25:36">
      <c r="Y505" s="65"/>
      <c r="Z505" s="65"/>
      <c r="AA505" s="60"/>
      <c r="AB505" s="60"/>
      <c r="AC505" s="60"/>
      <c r="AD505" s="64"/>
      <c r="AE505" s="64"/>
      <c r="AF505" s="64"/>
      <c r="AG505" s="64"/>
      <c r="AH505" s="64"/>
      <c r="AI505" s="64"/>
      <c r="AJ505" s="64"/>
    </row>
    <row r="506" spans="25:36">
      <c r="Y506" s="65"/>
      <c r="Z506" s="65"/>
      <c r="AA506" s="60"/>
      <c r="AB506" s="60"/>
      <c r="AC506" s="60"/>
      <c r="AD506" s="64"/>
      <c r="AE506" s="64"/>
      <c r="AF506" s="64"/>
      <c r="AG506" s="64"/>
      <c r="AH506" s="64"/>
      <c r="AI506" s="64"/>
      <c r="AJ506" s="64"/>
    </row>
    <row r="507" spans="25:36">
      <c r="Y507" s="65"/>
      <c r="Z507" s="65"/>
      <c r="AA507" s="60"/>
      <c r="AB507" s="60"/>
      <c r="AC507" s="60"/>
      <c r="AD507" s="64"/>
      <c r="AE507" s="64"/>
      <c r="AF507" s="64"/>
      <c r="AG507" s="64"/>
      <c r="AH507" s="64"/>
      <c r="AI507" s="64"/>
      <c r="AJ507" s="64"/>
    </row>
    <row r="508" spans="25:36">
      <c r="Y508" s="65"/>
      <c r="Z508" s="65"/>
      <c r="AA508" s="60"/>
      <c r="AB508" s="60"/>
      <c r="AC508" s="60"/>
      <c r="AD508" s="64"/>
      <c r="AE508" s="64"/>
      <c r="AF508" s="64"/>
      <c r="AG508" s="64"/>
      <c r="AH508" s="64"/>
      <c r="AI508" s="64"/>
      <c r="AJ508" s="64"/>
    </row>
    <row r="509" spans="25:36">
      <c r="Y509" s="65"/>
      <c r="Z509" s="65"/>
      <c r="AA509" s="60"/>
      <c r="AB509" s="60"/>
      <c r="AC509" s="60"/>
      <c r="AD509" s="64"/>
      <c r="AE509" s="64"/>
      <c r="AF509" s="64"/>
      <c r="AG509" s="64"/>
      <c r="AH509" s="64"/>
      <c r="AI509" s="64"/>
      <c r="AJ509" s="64"/>
    </row>
    <row r="510" spans="25:36">
      <c r="Y510" s="65"/>
      <c r="Z510" s="65"/>
      <c r="AA510" s="60"/>
      <c r="AB510" s="60"/>
      <c r="AC510" s="60"/>
      <c r="AD510" s="64"/>
      <c r="AE510" s="64"/>
      <c r="AF510" s="64"/>
      <c r="AG510" s="64"/>
      <c r="AH510" s="64"/>
      <c r="AI510" s="64"/>
      <c r="AJ510" s="64"/>
    </row>
    <row r="511" spans="25:36">
      <c r="Y511" s="65"/>
      <c r="Z511" s="65"/>
      <c r="AA511" s="60"/>
      <c r="AB511" s="60"/>
      <c r="AC511" s="60"/>
      <c r="AD511" s="64"/>
      <c r="AE511" s="64"/>
      <c r="AF511" s="64"/>
      <c r="AG511" s="64"/>
      <c r="AH511" s="64"/>
      <c r="AI511" s="64"/>
      <c r="AJ511" s="64"/>
    </row>
    <row r="512" spans="25:36">
      <c r="Y512" s="65"/>
      <c r="Z512" s="65"/>
      <c r="AA512" s="60"/>
      <c r="AB512" s="60"/>
      <c r="AC512" s="60"/>
      <c r="AD512" s="64"/>
      <c r="AE512" s="64"/>
      <c r="AF512" s="64"/>
      <c r="AG512" s="64"/>
      <c r="AH512" s="64"/>
      <c r="AI512" s="64"/>
      <c r="AJ512" s="64"/>
    </row>
    <row r="513" spans="25:36">
      <c r="Y513" s="65"/>
      <c r="Z513" s="65"/>
      <c r="AA513" s="60"/>
      <c r="AB513" s="60"/>
      <c r="AC513" s="60"/>
      <c r="AD513" s="64"/>
      <c r="AE513" s="64"/>
      <c r="AF513" s="64"/>
      <c r="AG513" s="64"/>
      <c r="AH513" s="64"/>
      <c r="AI513" s="64"/>
      <c r="AJ513" s="64"/>
    </row>
    <row r="514" spans="25:36">
      <c r="Y514" s="65"/>
      <c r="Z514" s="65"/>
      <c r="AA514" s="60"/>
      <c r="AB514" s="60"/>
      <c r="AC514" s="60"/>
      <c r="AD514" s="64"/>
      <c r="AE514" s="64"/>
      <c r="AF514" s="64"/>
      <c r="AG514" s="64"/>
      <c r="AH514" s="64"/>
      <c r="AI514" s="64"/>
      <c r="AJ514" s="64"/>
    </row>
    <row r="515" spans="25:36">
      <c r="Y515" s="65"/>
      <c r="Z515" s="65"/>
      <c r="AA515" s="60"/>
      <c r="AB515" s="60"/>
      <c r="AC515" s="60"/>
      <c r="AD515" s="64"/>
      <c r="AE515" s="64"/>
      <c r="AF515" s="64"/>
      <c r="AG515" s="64"/>
      <c r="AH515" s="64"/>
      <c r="AI515" s="64"/>
      <c r="AJ515" s="64"/>
    </row>
    <row r="516" spans="25:36">
      <c r="Y516" s="65"/>
      <c r="Z516" s="65"/>
      <c r="AA516" s="60"/>
      <c r="AB516" s="60"/>
      <c r="AC516" s="60"/>
      <c r="AD516" s="64"/>
      <c r="AE516" s="64"/>
      <c r="AF516" s="64"/>
      <c r="AG516" s="64"/>
      <c r="AH516" s="64"/>
      <c r="AI516" s="64"/>
      <c r="AJ516" s="64"/>
    </row>
    <row r="517" spans="25:36">
      <c r="Y517" s="65"/>
      <c r="Z517" s="65"/>
      <c r="AA517" s="60"/>
      <c r="AB517" s="60"/>
      <c r="AC517" s="60"/>
      <c r="AD517" s="64"/>
      <c r="AE517" s="64"/>
      <c r="AF517" s="64"/>
      <c r="AG517" s="64"/>
      <c r="AH517" s="64"/>
      <c r="AI517" s="64"/>
      <c r="AJ517" s="64"/>
    </row>
    <row r="518" spans="25:36">
      <c r="Y518" s="65"/>
      <c r="Z518" s="65"/>
      <c r="AA518" s="60"/>
      <c r="AB518" s="60"/>
      <c r="AC518" s="60"/>
      <c r="AD518" s="64"/>
      <c r="AE518" s="64"/>
      <c r="AF518" s="64"/>
      <c r="AG518" s="64"/>
      <c r="AH518" s="64"/>
      <c r="AI518" s="64"/>
      <c r="AJ518" s="64"/>
    </row>
    <row r="519" spans="25:36">
      <c r="Y519" s="65"/>
      <c r="Z519" s="65"/>
      <c r="AA519" s="60"/>
      <c r="AB519" s="60"/>
      <c r="AC519" s="60"/>
      <c r="AD519" s="64"/>
      <c r="AE519" s="64"/>
      <c r="AF519" s="64"/>
      <c r="AG519" s="64"/>
      <c r="AH519" s="64"/>
      <c r="AI519" s="64"/>
      <c r="AJ519" s="64"/>
    </row>
    <row r="520" spans="25:36">
      <c r="Y520" s="65"/>
      <c r="Z520" s="65"/>
      <c r="AA520" s="60"/>
      <c r="AB520" s="60"/>
      <c r="AC520" s="60"/>
      <c r="AD520" s="64"/>
      <c r="AE520" s="64"/>
      <c r="AF520" s="64"/>
      <c r="AG520" s="64"/>
      <c r="AH520" s="64"/>
      <c r="AI520" s="64"/>
      <c r="AJ520" s="64"/>
    </row>
    <row r="521" spans="25:36">
      <c r="Y521" s="65"/>
      <c r="Z521" s="65"/>
      <c r="AA521" s="60"/>
      <c r="AB521" s="60"/>
      <c r="AC521" s="60"/>
      <c r="AD521" s="64"/>
      <c r="AE521" s="64"/>
      <c r="AF521" s="64"/>
      <c r="AG521" s="64"/>
      <c r="AH521" s="64"/>
      <c r="AI521" s="64"/>
      <c r="AJ521" s="64"/>
    </row>
    <row r="522" spans="25:36">
      <c r="Y522" s="65"/>
      <c r="Z522" s="65"/>
      <c r="AA522" s="60"/>
      <c r="AB522" s="60"/>
      <c r="AC522" s="60"/>
      <c r="AD522" s="64"/>
      <c r="AE522" s="64"/>
      <c r="AF522" s="64"/>
      <c r="AG522" s="64"/>
      <c r="AH522" s="64"/>
      <c r="AI522" s="64"/>
      <c r="AJ522" s="64"/>
    </row>
    <row r="523" spans="25:36">
      <c r="Y523" s="65"/>
      <c r="Z523" s="65"/>
      <c r="AA523" s="60"/>
      <c r="AB523" s="60"/>
      <c r="AC523" s="60"/>
      <c r="AD523" s="64"/>
      <c r="AE523" s="64"/>
      <c r="AF523" s="64"/>
      <c r="AG523" s="64"/>
      <c r="AH523" s="64"/>
      <c r="AI523" s="64"/>
      <c r="AJ523" s="64"/>
    </row>
    <row r="524" spans="25:36">
      <c r="Y524" s="65"/>
      <c r="Z524" s="65"/>
      <c r="AA524" s="60"/>
      <c r="AB524" s="60"/>
      <c r="AC524" s="60"/>
      <c r="AD524" s="64"/>
      <c r="AE524" s="64"/>
      <c r="AF524" s="64"/>
      <c r="AG524" s="64"/>
      <c r="AH524" s="64"/>
      <c r="AI524" s="64"/>
      <c r="AJ524" s="64"/>
    </row>
    <row r="525" spans="25:36">
      <c r="Y525" s="65"/>
      <c r="Z525" s="65"/>
      <c r="AA525" s="60"/>
      <c r="AB525" s="60"/>
      <c r="AC525" s="60"/>
      <c r="AD525" s="64"/>
      <c r="AE525" s="64"/>
      <c r="AF525" s="64"/>
      <c r="AG525" s="64"/>
      <c r="AH525" s="64"/>
      <c r="AI525" s="64"/>
      <c r="AJ525" s="64"/>
    </row>
    <row r="526" spans="25:36">
      <c r="Y526" s="65"/>
      <c r="Z526" s="65"/>
      <c r="AA526" s="60"/>
      <c r="AB526" s="60"/>
      <c r="AC526" s="60"/>
      <c r="AD526" s="64"/>
      <c r="AE526" s="64"/>
      <c r="AF526" s="64"/>
      <c r="AG526" s="64"/>
      <c r="AH526" s="64"/>
      <c r="AI526" s="64"/>
      <c r="AJ526" s="64"/>
    </row>
    <row r="527" spans="25:36">
      <c r="Y527" s="65"/>
      <c r="Z527" s="65"/>
      <c r="AA527" s="60"/>
      <c r="AB527" s="60"/>
      <c r="AC527" s="60"/>
      <c r="AD527" s="64"/>
      <c r="AE527" s="64"/>
      <c r="AF527" s="64"/>
      <c r="AG527" s="64"/>
      <c r="AH527" s="64"/>
      <c r="AI527" s="64"/>
      <c r="AJ527" s="64"/>
    </row>
    <row r="528" spans="25:36">
      <c r="Y528" s="65"/>
      <c r="Z528" s="65"/>
      <c r="AA528" s="60"/>
      <c r="AB528" s="60"/>
      <c r="AC528" s="60"/>
      <c r="AD528" s="64"/>
      <c r="AE528" s="64"/>
      <c r="AF528" s="64"/>
      <c r="AG528" s="64"/>
      <c r="AH528" s="64"/>
      <c r="AI528" s="64"/>
      <c r="AJ528" s="64"/>
    </row>
    <row r="529" spans="25:36">
      <c r="Y529" s="65"/>
      <c r="Z529" s="65"/>
      <c r="AA529" s="60"/>
      <c r="AB529" s="60"/>
      <c r="AC529" s="60"/>
      <c r="AD529" s="64"/>
      <c r="AE529" s="64"/>
      <c r="AF529" s="64"/>
      <c r="AG529" s="64"/>
      <c r="AH529" s="64"/>
      <c r="AI529" s="64"/>
      <c r="AJ529" s="64"/>
    </row>
  </sheetData>
  <mergeCells count="4">
    <mergeCell ref="G59:M59"/>
    <mergeCell ref="G82:J82"/>
    <mergeCell ref="G185:J185"/>
    <mergeCell ref="G192:M192"/>
  </mergeCells>
  <conditionalFormatting sqref="D21">
    <cfRule type="cellIs" dxfId="92" priority="333" operator="equal">
      <formula>0</formula>
    </cfRule>
    <cfRule type="cellIs" dxfId="91" priority="334" operator="lessThan">
      <formula>0</formula>
    </cfRule>
    <cfRule type="cellIs" dxfId="90" priority="335" operator="greaterThan">
      <formula>0</formula>
    </cfRule>
  </conditionalFormatting>
  <conditionalFormatting sqref="D187:D190">
    <cfRule type="cellIs" dxfId="89" priority="318" operator="equal">
      <formula>0</formula>
    </cfRule>
    <cfRule type="cellIs" dxfId="88" priority="319" operator="lessThan">
      <formula>0</formula>
    </cfRule>
    <cfRule type="cellIs" dxfId="87" priority="320" operator="greaterThan">
      <formula>0</formula>
    </cfRule>
  </conditionalFormatting>
  <conditionalFormatting sqref="D142">
    <cfRule type="cellIs" dxfId="86" priority="302" operator="equal">
      <formula>0</formula>
    </cfRule>
    <cfRule type="cellIs" dxfId="85" priority="303" operator="lessThan">
      <formula>0</formula>
    </cfRule>
    <cfRule type="cellIs" dxfId="84" priority="304" operator="greaterThan">
      <formula>0</formula>
    </cfRule>
  </conditionalFormatting>
  <conditionalFormatting sqref="D81">
    <cfRule type="cellIs" dxfId="83" priority="287" operator="equal">
      <formula>0</formula>
    </cfRule>
    <cfRule type="cellIs" dxfId="82" priority="288" operator="lessThan">
      <formula>0</formula>
    </cfRule>
    <cfRule type="cellIs" dxfId="81" priority="289" operator="greaterThan">
      <formula>0</formula>
    </cfRule>
  </conditionalFormatting>
  <conditionalFormatting sqref="D111:D118">
    <cfRule type="cellIs" dxfId="80" priority="153" operator="greaterThan">
      <formula>0</formula>
    </cfRule>
    <cfRule type="cellIs" dxfId="79" priority="154" operator="lessThan">
      <formula>0</formula>
    </cfRule>
  </conditionalFormatting>
  <conditionalFormatting sqref="D105:D110">
    <cfRule type="cellIs" dxfId="78" priority="151" operator="lessThan">
      <formula>0</formula>
    </cfRule>
    <cfRule type="cellIs" dxfId="77" priority="152" operator="greaterThan">
      <formula>0</formula>
    </cfRule>
  </conditionalFormatting>
  <conditionalFormatting sqref="D119">
    <cfRule type="cellIs" dxfId="76" priority="149" operator="lessThan">
      <formula>0</formula>
    </cfRule>
    <cfRule type="cellIs" dxfId="75" priority="150" operator="greaterThan">
      <formula>0</formula>
    </cfRule>
  </conditionalFormatting>
  <conditionalFormatting sqref="D121">
    <cfRule type="cellIs" dxfId="74" priority="147" operator="lessThan">
      <formula>0</formula>
    </cfRule>
    <cfRule type="cellIs" dxfId="73" priority="148" operator="greaterThan">
      <formula>0</formula>
    </cfRule>
  </conditionalFormatting>
  <conditionalFormatting sqref="D120">
    <cfRule type="cellIs" dxfId="72" priority="145" operator="greaterThan">
      <formula>0</formula>
    </cfRule>
    <cfRule type="cellIs" dxfId="71" priority="146" operator="lessThan">
      <formula>0</formula>
    </cfRule>
  </conditionalFormatting>
  <conditionalFormatting sqref="D122:D123">
    <cfRule type="cellIs" dxfId="70" priority="143" operator="lessThan">
      <formula>0</formula>
    </cfRule>
    <cfRule type="cellIs" dxfId="69" priority="144" operator="greaterThan">
      <formula>0</formula>
    </cfRule>
  </conditionalFormatting>
  <conditionalFormatting sqref="D68:D75">
    <cfRule type="cellIs" dxfId="68" priority="132" operator="greaterThan">
      <formula>0</formula>
    </cfRule>
    <cfRule type="cellIs" dxfId="67" priority="133" operator="lessThan">
      <formula>0</formula>
    </cfRule>
  </conditionalFormatting>
  <conditionalFormatting sqref="D61:D67">
    <cfRule type="cellIs" dxfId="66" priority="130" operator="lessThan">
      <formula>0</formula>
    </cfRule>
    <cfRule type="cellIs" dxfId="65" priority="131" operator="greaterThan">
      <formula>0</formula>
    </cfRule>
  </conditionalFormatting>
  <conditionalFormatting sqref="D76">
    <cfRule type="cellIs" dxfId="64" priority="128" operator="lessThan">
      <formula>0</formula>
    </cfRule>
    <cfRule type="cellIs" dxfId="63" priority="129" operator="greaterThan">
      <formula>0</formula>
    </cfRule>
  </conditionalFormatting>
  <conditionalFormatting sqref="D77">
    <cfRule type="cellIs" dxfId="62" priority="118" operator="greaterThan">
      <formula>0</formula>
    </cfRule>
    <cfRule type="cellIs" dxfId="61" priority="119" operator="lessThan">
      <formula>0</formula>
    </cfRule>
  </conditionalFormatting>
  <conditionalFormatting sqref="D36:D42 D26:D30 D32:D34">
    <cfRule type="cellIs" dxfId="60" priority="116" operator="lessThan">
      <formula>0</formula>
    </cfRule>
    <cfRule type="cellIs" dxfId="59" priority="117" operator="greaterThan">
      <formula>0</formula>
    </cfRule>
  </conditionalFormatting>
  <conditionalFormatting sqref="D84:D87">
    <cfRule type="cellIs" dxfId="58" priority="114" operator="lessThan">
      <formula>0</formula>
    </cfRule>
    <cfRule type="cellIs" dxfId="57" priority="115" operator="greaterThan">
      <formula>0</formula>
    </cfRule>
  </conditionalFormatting>
  <conditionalFormatting sqref="D88">
    <cfRule type="cellIs" dxfId="56" priority="112" operator="lessThan">
      <formula>0</formula>
    </cfRule>
    <cfRule type="cellIs" dxfId="55" priority="113" operator="greaterThan">
      <formula>0</formula>
    </cfRule>
  </conditionalFormatting>
  <conditionalFormatting sqref="D89:D96">
    <cfRule type="cellIs" dxfId="54" priority="110" operator="greaterThan">
      <formula>0</formula>
    </cfRule>
    <cfRule type="cellIs" dxfId="53" priority="111" operator="lessThan">
      <formula>0</formula>
    </cfRule>
  </conditionalFormatting>
  <conditionalFormatting sqref="D5:D17">
    <cfRule type="cellIs" dxfId="52" priority="98" operator="lessThan">
      <formula>0</formula>
    </cfRule>
    <cfRule type="cellIs" dxfId="51" priority="99" operator="greaterThan">
      <formula>0</formula>
    </cfRule>
  </conditionalFormatting>
  <conditionalFormatting sqref="D20">
    <cfRule type="cellIs" dxfId="50" priority="96" operator="lessThan">
      <formula>0</formula>
    </cfRule>
    <cfRule type="cellIs" dxfId="49" priority="97" operator="greaterThan">
      <formula>0</formula>
    </cfRule>
  </conditionalFormatting>
  <conditionalFormatting sqref="D127:D129 D138:D141">
    <cfRule type="cellIs" dxfId="48" priority="94" operator="lessThan">
      <formula>0</formula>
    </cfRule>
    <cfRule type="cellIs" dxfId="47" priority="95" operator="greaterThan">
      <formula>0</formula>
    </cfRule>
  </conditionalFormatting>
  <conditionalFormatting sqref="D130:D137">
    <cfRule type="cellIs" dxfId="46" priority="92" operator="greaterThan">
      <formula>0</formula>
    </cfRule>
    <cfRule type="cellIs" dxfId="45" priority="93" operator="lessThan">
      <formula>0</formula>
    </cfRule>
  </conditionalFormatting>
  <conditionalFormatting sqref="D80">
    <cfRule type="cellIs" dxfId="44" priority="90" operator="lessThan">
      <formula>0</formula>
    </cfRule>
    <cfRule type="cellIs" dxfId="43" priority="91" operator="greaterThan">
      <formula>0</formula>
    </cfRule>
  </conditionalFormatting>
  <conditionalFormatting sqref="D167:D171 D181:D183">
    <cfRule type="cellIs" dxfId="42" priority="87" operator="greaterThan">
      <formula>0</formula>
    </cfRule>
  </conditionalFormatting>
  <conditionalFormatting sqref="D167:D171 D181:D183">
    <cfRule type="cellIs" dxfId="41" priority="86" operator="lessThan">
      <formula>0</formula>
    </cfRule>
  </conditionalFormatting>
  <conditionalFormatting sqref="D167:D171 D181:D183">
    <cfRule type="cellIs" dxfId="40" priority="85" operator="equal">
      <formula>0</formula>
    </cfRule>
  </conditionalFormatting>
  <conditionalFormatting sqref="D176">
    <cfRule type="cellIs" dxfId="39" priority="79" operator="greaterThan">
      <formula>0</formula>
    </cfRule>
    <cfRule type="cellIs" dxfId="38" priority="80" operator="lessThan">
      <formula>0</formula>
    </cfRule>
  </conditionalFormatting>
  <conditionalFormatting sqref="D177">
    <cfRule type="cellIs" dxfId="37" priority="77" operator="greaterThan">
      <formula>0</formula>
    </cfRule>
    <cfRule type="cellIs" dxfId="36" priority="78" operator="lessThan">
      <formula>0</formula>
    </cfRule>
  </conditionalFormatting>
  <conditionalFormatting sqref="D178">
    <cfRule type="cellIs" dxfId="35" priority="75" operator="greaterThan">
      <formula>0</formula>
    </cfRule>
    <cfRule type="cellIs" dxfId="34" priority="76" operator="lessThan">
      <formula>0</formula>
    </cfRule>
  </conditionalFormatting>
  <conditionalFormatting sqref="D179">
    <cfRule type="cellIs" dxfId="33" priority="73" operator="greaterThan">
      <formula>0</formula>
    </cfRule>
    <cfRule type="cellIs" dxfId="32" priority="74" operator="lessThan">
      <formula>0</formula>
    </cfRule>
  </conditionalFormatting>
  <conditionalFormatting sqref="D172">
    <cfRule type="cellIs" dxfId="31" priority="71" operator="greaterThan">
      <formula>0</formula>
    </cfRule>
    <cfRule type="cellIs" dxfId="30" priority="72" operator="lessThan">
      <formula>0</formula>
    </cfRule>
  </conditionalFormatting>
  <conditionalFormatting sqref="D101">
    <cfRule type="cellIs" dxfId="29" priority="67" operator="lessThan">
      <formula>0</formula>
    </cfRule>
    <cfRule type="cellIs" dxfId="28" priority="68" operator="greaterThan">
      <formula>0</formula>
    </cfRule>
  </conditionalFormatting>
  <conditionalFormatting sqref="D98">
    <cfRule type="cellIs" dxfId="27" priority="65" operator="lessThan">
      <formula>0</formula>
    </cfRule>
    <cfRule type="cellIs" dxfId="26" priority="66" operator="greaterThan">
      <formula>0</formula>
    </cfRule>
  </conditionalFormatting>
  <conditionalFormatting sqref="D97">
    <cfRule type="cellIs" dxfId="25" priority="59" operator="lessThan">
      <formula>0</formula>
    </cfRule>
    <cfRule type="cellIs" dxfId="24" priority="60" operator="greaterThan">
      <formula>0</formula>
    </cfRule>
  </conditionalFormatting>
  <conditionalFormatting sqref="D19">
    <cfRule type="cellIs" dxfId="23" priority="53" operator="lessThan">
      <formula>0</formula>
    </cfRule>
    <cfRule type="cellIs" dxfId="22" priority="54" operator="greaterThan">
      <formula>0</formula>
    </cfRule>
  </conditionalFormatting>
  <conditionalFormatting sqref="D180">
    <cfRule type="cellIs" dxfId="21" priority="33" operator="greaterThan">
      <formula>0</formula>
    </cfRule>
    <cfRule type="cellIs" dxfId="20" priority="34" operator="lessThan">
      <formula>0</formula>
    </cfRule>
  </conditionalFormatting>
  <conditionalFormatting sqref="D35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173">
    <cfRule type="cellIs" dxfId="17" priority="27" operator="greaterThan">
      <formula>0</formula>
    </cfRule>
    <cfRule type="cellIs" dxfId="16" priority="28" operator="lessThan">
      <formula>0</formula>
    </cfRule>
  </conditionalFormatting>
  <conditionalFormatting sqref="D78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18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D100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D9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174">
    <cfRule type="cellIs" dxfId="5" priority="6" operator="greaterThan">
      <formula>0</formula>
    </cfRule>
  </conditionalFormatting>
  <conditionalFormatting sqref="D174">
    <cfRule type="cellIs" dxfId="4" priority="5" operator="lessThan">
      <formula>0</formula>
    </cfRule>
  </conditionalFormatting>
  <conditionalFormatting sqref="D174">
    <cfRule type="cellIs" dxfId="3" priority="4" operator="equal">
      <formula>0</formula>
    </cfRule>
  </conditionalFormatting>
  <conditionalFormatting sqref="D175">
    <cfRule type="cellIs" dxfId="2" priority="3" operator="greaterThan">
      <formula>0</formula>
    </cfRule>
  </conditionalFormatting>
  <conditionalFormatting sqref="D175">
    <cfRule type="cellIs" dxfId="1" priority="2" operator="lessThan">
      <formula>0</formula>
    </cfRule>
  </conditionalFormatting>
  <conditionalFormatting sqref="D175">
    <cfRule type="cellIs" dxfId="0" priority="1" operator="equal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85"/>
  <sheetViews>
    <sheetView showGridLines="0" zoomScale="60" zoomScaleNormal="60" workbookViewId="0">
      <pane xSplit="3" ySplit="7" topLeftCell="D233" activePane="bottomRight" state="frozen"/>
      <selection pane="topRight" activeCell="D1" sqref="D1"/>
      <selection pane="bottomLeft" activeCell="A8" sqref="A8"/>
      <selection pane="bottomRight" activeCell="B178" sqref="B178"/>
    </sheetView>
  </sheetViews>
  <sheetFormatPr defaultRowHeight="14.25"/>
  <cols>
    <col min="1" max="1" width="1.8984375" customWidth="1"/>
    <col min="2" max="2" width="41.3984375" style="183" customWidth="1"/>
    <col min="3" max="3" width="25" style="183" customWidth="1"/>
    <col min="4" max="5" width="17.3984375" style="183" customWidth="1"/>
    <col min="6" max="6" width="19.3984375" style="183" customWidth="1"/>
    <col min="7" max="9" width="17.3984375" style="183" customWidth="1"/>
    <col min="10" max="10" width="21.3984375" style="183" customWidth="1"/>
    <col min="11" max="11" width="20.3984375" style="183" customWidth="1"/>
    <col min="12" max="13" width="21.3984375" style="183" customWidth="1"/>
    <col min="14" max="14" width="21.3984375" customWidth="1"/>
  </cols>
  <sheetData>
    <row r="3" spans="2:27" s="183" customFormat="1" ht="18.75" thickBot="1">
      <c r="B3" s="192" t="s">
        <v>220</v>
      </c>
      <c r="AA3" s="192"/>
    </row>
    <row r="4" spans="2:27" s="201" customFormat="1" ht="15">
      <c r="B4" s="380" t="s">
        <v>221</v>
      </c>
      <c r="C4" s="308" t="s">
        <v>222</v>
      </c>
      <c r="D4" s="391"/>
      <c r="E4" s="391"/>
      <c r="F4" s="391"/>
      <c r="G4" s="391"/>
      <c r="H4" s="308" t="s">
        <v>223</v>
      </c>
      <c r="I4" s="308" t="s">
        <v>224</v>
      </c>
      <c r="J4" s="308" t="s">
        <v>225</v>
      </c>
      <c r="K4" s="308" t="s">
        <v>225</v>
      </c>
      <c r="L4" s="308" t="s">
        <v>226</v>
      </c>
      <c r="M4" s="308" t="s">
        <v>226</v>
      </c>
      <c r="N4" s="183"/>
      <c r="O4" s="183"/>
    </row>
    <row r="5" spans="2:27" s="201" customFormat="1" ht="15.75" customHeight="1">
      <c r="B5" s="381"/>
      <c r="C5" s="306" t="s">
        <v>227</v>
      </c>
      <c r="D5" s="392" t="s">
        <v>228</v>
      </c>
      <c r="E5" s="392"/>
      <c r="F5" s="392" t="s">
        <v>229</v>
      </c>
      <c r="G5" s="392"/>
      <c r="H5" s="306" t="s">
        <v>230</v>
      </c>
      <c r="I5" s="306" t="s">
        <v>230</v>
      </c>
      <c r="J5" s="306" t="s">
        <v>231</v>
      </c>
      <c r="K5" s="306" t="s">
        <v>231</v>
      </c>
      <c r="L5" s="306" t="s">
        <v>232</v>
      </c>
      <c r="M5" s="306" t="s">
        <v>233</v>
      </c>
    </row>
    <row r="6" spans="2:27" s="201" customFormat="1" ht="15">
      <c r="B6" s="381"/>
      <c r="C6" s="307"/>
      <c r="D6" s="392" t="s">
        <v>234</v>
      </c>
      <c r="E6" s="392"/>
      <c r="F6" s="392" t="s">
        <v>235</v>
      </c>
      <c r="G6" s="392"/>
      <c r="H6" s="306" t="s">
        <v>236</v>
      </c>
      <c r="I6" s="306" t="s">
        <v>237</v>
      </c>
      <c r="J6" s="307"/>
      <c r="K6" s="307"/>
      <c r="L6" s="307"/>
      <c r="M6" s="307"/>
    </row>
    <row r="7" spans="2:27" s="201" customFormat="1" ht="15.75" thickBot="1">
      <c r="B7" s="382"/>
      <c r="C7" s="299"/>
      <c r="D7" s="222" t="s">
        <v>452</v>
      </c>
      <c r="E7" s="222" t="s">
        <v>453</v>
      </c>
      <c r="F7" s="222" t="str">
        <f>D7</f>
        <v>Q4 2023</v>
      </c>
      <c r="G7" s="222" t="str">
        <f>E7</f>
        <v>Q4 2022</v>
      </c>
      <c r="H7" s="222" t="str">
        <f>D7</f>
        <v>Q4 2023</v>
      </c>
      <c r="I7" s="222" t="str">
        <f>H7</f>
        <v>Q4 2023</v>
      </c>
      <c r="J7" s="222" t="str">
        <f>D7</f>
        <v>Q4 2023</v>
      </c>
      <c r="K7" s="222" t="str">
        <f>E7</f>
        <v>Q4 2022</v>
      </c>
      <c r="L7" s="222" t="str">
        <f>J7</f>
        <v>Q4 2023</v>
      </c>
      <c r="M7" s="222" t="str">
        <f>K7</f>
        <v>Q4 2022</v>
      </c>
    </row>
    <row r="8" spans="2:27" s="201" customFormat="1" ht="15">
      <c r="B8" s="246"/>
      <c r="C8" s="389" t="s">
        <v>238</v>
      </c>
      <c r="D8" s="383">
        <f>'Szczegółowe dane operacyjne_PL'!D8:D9</f>
        <v>6152.7338569999993</v>
      </c>
      <c r="E8" s="383">
        <f>'Szczegółowe dane operacyjne_PL'!E8:E9</f>
        <v>6921.1265540000004</v>
      </c>
      <c r="F8" s="383">
        <f>'Szczegółowe dane operacyjne_PL'!F8:F9</f>
        <v>566.11779999999999</v>
      </c>
      <c r="G8" s="383">
        <f>'Szczegółowe dane operacyjne_PL'!G8:G9</f>
        <v>588.55617000000018</v>
      </c>
      <c r="H8" s="383">
        <f>'Szczegółowe dane operacyjne_PL'!H8:H9</f>
        <v>5097</v>
      </c>
      <c r="I8" s="383">
        <f>'Szczegółowe dane operacyjne_PL'!I8:I9</f>
        <v>374</v>
      </c>
      <c r="J8" s="385">
        <f>'Szczegółowe dane operacyjne_PL'!J8:J9</f>
        <v>7490351</v>
      </c>
      <c r="K8" s="385">
        <f>'Szczegółowe dane operacyjne_PL'!K8:K9</f>
        <v>8433841.3000000026</v>
      </c>
      <c r="L8" s="385">
        <f>'Szczegółowe dane operacyjne_PL'!L8:L9</f>
        <v>8703</v>
      </c>
      <c r="M8" s="385">
        <f>'Szczegółowe dane operacyjne_PL'!M8:M9</f>
        <v>8937</v>
      </c>
    </row>
    <row r="9" spans="2:27" s="201" customFormat="1" ht="15.75" thickBot="1">
      <c r="B9" s="299" t="s">
        <v>239</v>
      </c>
      <c r="C9" s="390"/>
      <c r="D9" s="384"/>
      <c r="E9" s="384"/>
      <c r="F9" s="384"/>
      <c r="G9" s="384"/>
      <c r="H9" s="384"/>
      <c r="I9" s="384"/>
      <c r="J9" s="386"/>
      <c r="K9" s="386"/>
      <c r="L9" s="386"/>
      <c r="M9" s="386"/>
      <c r="O9" s="247"/>
      <c r="P9" s="247"/>
    </row>
    <row r="10" spans="2:27" s="201" customFormat="1" ht="15">
      <c r="B10" s="387" t="s">
        <v>240</v>
      </c>
      <c r="C10" s="227" t="s">
        <v>238</v>
      </c>
      <c r="D10" s="383">
        <f>'Szczegółowe dane operacyjne_PL'!D10:D11</f>
        <v>1639.6957300000006</v>
      </c>
      <c r="E10" s="383">
        <f>'Szczegółowe dane operacyjne_PL'!E10:E11</f>
        <v>2711.6509800000008</v>
      </c>
      <c r="F10" s="383">
        <f>'Szczegółowe dane operacyjne_PL'!F10:F11</f>
        <v>209.48358999999999</v>
      </c>
      <c r="G10" s="383">
        <f>'Szczegółowe dane operacyjne_PL'!G10:G11</f>
        <v>215.7140400000001</v>
      </c>
      <c r="H10" s="383">
        <f>'Szczegółowe dane operacyjne_PL'!H10:H11</f>
        <v>2059</v>
      </c>
      <c r="I10" s="383">
        <f>'Szczegółowe dane operacyjne_PL'!I10:I11</f>
        <v>334</v>
      </c>
      <c r="J10" s="385">
        <f>'Szczegółowe dane operacyjne_PL'!J10:J11</f>
        <v>1746414</v>
      </c>
      <c r="K10" s="385">
        <f>'Szczegółowe dane operacyjne_PL'!K10:K11</f>
        <v>2814655</v>
      </c>
      <c r="L10" s="385">
        <f>'Szczegółowe dane operacyjne_PL'!L10:L11</f>
        <v>3883</v>
      </c>
      <c r="M10" s="385">
        <f>'Szczegółowe dane operacyjne_PL'!M10:M11</f>
        <v>4169</v>
      </c>
    </row>
    <row r="11" spans="2:27" s="201" customFormat="1" ht="15.75" thickBot="1">
      <c r="B11" s="388"/>
      <c r="C11" s="309" t="s">
        <v>241</v>
      </c>
      <c r="D11" s="384"/>
      <c r="E11" s="384"/>
      <c r="F11" s="384"/>
      <c r="G11" s="384"/>
      <c r="H11" s="384"/>
      <c r="I11" s="384"/>
      <c r="J11" s="386"/>
      <c r="K11" s="386"/>
      <c r="L11" s="386"/>
      <c r="M11" s="386"/>
    </row>
    <row r="12" spans="2:27" s="201" customFormat="1" ht="15">
      <c r="B12" s="387" t="s">
        <v>242</v>
      </c>
      <c r="C12" s="227" t="s">
        <v>243</v>
      </c>
      <c r="D12" s="383">
        <f>'Szczegółowe dane operacyjne_PL'!D12:D13</f>
        <v>3038.3112579999993</v>
      </c>
      <c r="E12" s="383">
        <f>'Szczegółowe dane operacyjne_PL'!E12:E13</f>
        <v>3433.0839040000001</v>
      </c>
      <c r="F12" s="383">
        <f>'Szczegółowe dane operacyjne_PL'!F12:F13</f>
        <v>60.048999999999992</v>
      </c>
      <c r="G12" s="383">
        <f>'Szczegółowe dane operacyjne_PL'!G12:G13</f>
        <v>67.449000000000012</v>
      </c>
      <c r="H12" s="383">
        <f>'Szczegółowe dane operacyjne_PL'!H12:H13</f>
        <v>3408</v>
      </c>
      <c r="I12" s="383">
        <f>'Szczegółowe dane operacyjne_PL'!I12:I13</f>
        <v>103</v>
      </c>
      <c r="J12" s="385">
        <f>'Szczegółowe dane operacyjne_PL'!J12:J13</f>
        <v>2579646</v>
      </c>
      <c r="K12" s="385">
        <f>'Szczegółowe dane operacyjne_PL'!K12:K13</f>
        <v>2963750.8899999992</v>
      </c>
      <c r="L12" s="385">
        <f>'Szczegółowe dane operacyjne_PL'!L12:L13</f>
        <v>681</v>
      </c>
      <c r="M12" s="385">
        <f>'Szczegółowe dane operacyjne_PL'!M12:M13</f>
        <v>700</v>
      </c>
    </row>
    <row r="13" spans="2:27" s="201" customFormat="1" ht="15.75" thickBot="1">
      <c r="B13" s="388"/>
      <c r="C13" s="309" t="s">
        <v>241</v>
      </c>
      <c r="D13" s="384"/>
      <c r="E13" s="384"/>
      <c r="F13" s="384"/>
      <c r="G13" s="384"/>
      <c r="H13" s="384"/>
      <c r="I13" s="384"/>
      <c r="J13" s="386"/>
      <c r="K13" s="386"/>
      <c r="L13" s="386"/>
      <c r="M13" s="386"/>
    </row>
    <row r="14" spans="2:27" s="201" customFormat="1" ht="15">
      <c r="B14" s="387" t="s">
        <v>244</v>
      </c>
      <c r="C14" s="227" t="s">
        <v>243</v>
      </c>
      <c r="D14" s="383">
        <f>'Szczegółowe dane operacyjne_PL'!D14:D15</f>
        <v>515.14155300000004</v>
      </c>
      <c r="E14" s="383">
        <f>'Szczegółowe dane operacyjne_PL'!E14:E15</f>
        <v>629.62796000000014</v>
      </c>
      <c r="F14" s="383">
        <f>'Szczegółowe dane operacyjne_PL'!F14:F15</f>
        <v>114.88873000000005</v>
      </c>
      <c r="G14" s="383">
        <f>'Szczegółowe dane operacyjne_PL'!G14:G15</f>
        <v>116.68568000000002</v>
      </c>
      <c r="H14" s="383">
        <f>'Szczegółowe dane operacyjne_PL'!H14:H15</f>
        <v>908</v>
      </c>
      <c r="I14" s="383">
        <f>'Szczegółowe dane operacyjne_PL'!I14:I15</f>
        <v>91</v>
      </c>
      <c r="J14" s="385">
        <f>'Szczegółowe dane operacyjne_PL'!J14:J15</f>
        <v>542652</v>
      </c>
      <c r="K14" s="385">
        <f>'Szczegółowe dane operacyjne_PL'!K14:K15</f>
        <v>655702.6</v>
      </c>
      <c r="L14" s="385">
        <f>'Szczegółowe dane operacyjne_PL'!L14:L15</f>
        <v>1814</v>
      </c>
      <c r="M14" s="385">
        <f>'Szczegółowe dane operacyjne_PL'!M14:M15</f>
        <v>1652</v>
      </c>
    </row>
    <row r="15" spans="2:27" s="201" customFormat="1" ht="15.75" thickBot="1">
      <c r="B15" s="388"/>
      <c r="C15" s="309" t="s">
        <v>241</v>
      </c>
      <c r="D15" s="384"/>
      <c r="E15" s="384"/>
      <c r="F15" s="384"/>
      <c r="G15" s="384"/>
      <c r="H15" s="384"/>
      <c r="I15" s="384"/>
      <c r="J15" s="386"/>
      <c r="K15" s="386"/>
      <c r="L15" s="386"/>
      <c r="M15" s="386"/>
    </row>
    <row r="16" spans="2:27" s="201" customFormat="1" ht="15">
      <c r="B16" s="229"/>
      <c r="C16" s="393" t="s">
        <v>243</v>
      </c>
      <c r="D16" s="383">
        <f>'Szczegółowe dane operacyjne_PL'!D16:D17</f>
        <v>693.4981600000001</v>
      </c>
      <c r="E16" s="383">
        <f>'Szczegółowe dane operacyjne_PL'!E16:E17</f>
        <v>1044.5587</v>
      </c>
      <c r="F16" s="383">
        <f>'Szczegółowe dane operacyjne_PL'!F16:F17</f>
        <v>24.274039999999989</v>
      </c>
      <c r="G16" s="383">
        <f>'Szczegółowe dane operacyjne_PL'!G16:G17</f>
        <v>27.186999999999998</v>
      </c>
      <c r="H16" s="383">
        <f>'Szczegółowe dane operacyjne_PL'!H16:H17</f>
        <v>1380</v>
      </c>
      <c r="I16" s="383">
        <f>'Szczegółowe dane operacyjne_PL'!I16:I17</f>
        <v>57</v>
      </c>
      <c r="J16" s="385">
        <f>'Szczegółowe dane operacyjne_PL'!J16:J17</f>
        <v>706087</v>
      </c>
      <c r="K16" s="385">
        <f>'Szczegółowe dane operacyjne_PL'!K16:K17</f>
        <v>1049851.56</v>
      </c>
      <c r="L16" s="385">
        <f>'Szczegółowe dane operacyjne_PL'!L16:L17</f>
        <v>615.75</v>
      </c>
      <c r="M16" s="385">
        <f>'Szczegółowe dane operacyjne_PL'!M16:M17</f>
        <v>632</v>
      </c>
    </row>
    <row r="17" spans="2:27" s="201" customFormat="1" ht="16.5" thickBot="1">
      <c r="B17" s="230" t="s">
        <v>245</v>
      </c>
      <c r="C17" s="394"/>
      <c r="D17" s="384"/>
      <c r="E17" s="384"/>
      <c r="F17" s="384"/>
      <c r="G17" s="384"/>
      <c r="H17" s="384"/>
      <c r="I17" s="384"/>
      <c r="J17" s="386"/>
      <c r="K17" s="386"/>
      <c r="L17" s="386"/>
      <c r="M17" s="386"/>
    </row>
    <row r="18" spans="2:27" s="201" customFormat="1" ht="29.25" customHeight="1" thickBot="1">
      <c r="B18" s="231" t="s">
        <v>246</v>
      </c>
      <c r="C18" s="231"/>
      <c r="D18" s="221">
        <f>SUM(D8:D17)</f>
        <v>12039.380557999997</v>
      </c>
      <c r="E18" s="221">
        <f t="shared" ref="E18:M18" si="0">SUM(E8:E17)</f>
        <v>14740.048097999999</v>
      </c>
      <c r="F18" s="221">
        <f t="shared" si="0"/>
        <v>974.81316000000004</v>
      </c>
      <c r="G18" s="221">
        <f t="shared" si="0"/>
        <v>1015.5918900000003</v>
      </c>
      <c r="H18" s="221">
        <f t="shared" si="0"/>
        <v>12852</v>
      </c>
      <c r="I18" s="221">
        <f t="shared" si="0"/>
        <v>959</v>
      </c>
      <c r="J18" s="221">
        <f t="shared" si="0"/>
        <v>13065150</v>
      </c>
      <c r="K18" s="232">
        <f t="shared" si="0"/>
        <v>15917801.350000001</v>
      </c>
      <c r="L18" s="232">
        <f t="shared" si="0"/>
        <v>15696.75</v>
      </c>
      <c r="M18" s="232">
        <f t="shared" si="0"/>
        <v>16090</v>
      </c>
    </row>
    <row r="19" spans="2:27" s="71" customFormat="1" ht="15">
      <c r="B19" s="199" t="s">
        <v>247</v>
      </c>
      <c r="C19" s="227"/>
      <c r="D19" s="248"/>
      <c r="E19" s="248"/>
      <c r="F19" s="249"/>
      <c r="G19" s="249"/>
      <c r="H19" s="249"/>
      <c r="I19" s="249"/>
      <c r="J19" s="302"/>
      <c r="K19" s="249"/>
      <c r="L19" s="201"/>
      <c r="M19" s="201"/>
    </row>
    <row r="20" spans="2:27" s="71" customFormat="1" ht="15">
      <c r="B20" s="199" t="s">
        <v>248</v>
      </c>
      <c r="C20" s="227"/>
      <c r="D20" s="248"/>
      <c r="E20" s="248"/>
      <c r="F20" s="249"/>
      <c r="G20" s="249"/>
      <c r="H20" s="249"/>
      <c r="I20" s="249"/>
      <c r="J20" s="302"/>
      <c r="K20" s="249"/>
      <c r="L20" s="201"/>
      <c r="M20" s="201"/>
    </row>
    <row r="21" spans="2:27" s="71" customFormat="1" ht="15">
      <c r="B21" s="199" t="s">
        <v>249</v>
      </c>
      <c r="C21" s="227"/>
      <c r="D21" s="248"/>
      <c r="E21" s="248"/>
      <c r="F21" s="249"/>
      <c r="G21" s="249"/>
      <c r="H21" s="249"/>
      <c r="I21" s="249"/>
      <c r="J21" s="302"/>
      <c r="K21" s="249"/>
      <c r="L21" s="201"/>
      <c r="M21" s="201"/>
    </row>
    <row r="22" spans="2:27" s="71" customFormat="1" ht="15">
      <c r="B22" s="199"/>
      <c r="C22" s="227"/>
      <c r="D22" s="248"/>
      <c r="E22" s="248"/>
      <c r="F22" s="249"/>
      <c r="G22" s="249"/>
      <c r="H22" s="249"/>
      <c r="I22" s="249"/>
      <c r="J22" s="302"/>
      <c r="K22" s="249"/>
      <c r="L22" s="201"/>
      <c r="M22" s="201"/>
    </row>
    <row r="23" spans="2:27" ht="18.75" thickBot="1">
      <c r="B23" s="192" t="s">
        <v>250</v>
      </c>
      <c r="AA23" s="70"/>
    </row>
    <row r="24" spans="2:27" s="71" customFormat="1" ht="15">
      <c r="B24" s="380" t="s">
        <v>251</v>
      </c>
      <c r="C24" s="308" t="s">
        <v>222</v>
      </c>
      <c r="D24" s="391"/>
      <c r="E24" s="391"/>
      <c r="F24" s="391"/>
      <c r="G24" s="391"/>
      <c r="H24" s="308" t="s">
        <v>223</v>
      </c>
      <c r="I24" s="308" t="s">
        <v>224</v>
      </c>
      <c r="J24" s="308" t="s">
        <v>225</v>
      </c>
      <c r="K24" s="308" t="s">
        <v>225</v>
      </c>
      <c r="L24" s="308" t="s">
        <v>226</v>
      </c>
      <c r="M24" s="308" t="s">
        <v>226</v>
      </c>
      <c r="N24"/>
      <c r="O24"/>
    </row>
    <row r="25" spans="2:27" s="71" customFormat="1" ht="15.75" customHeight="1">
      <c r="B25" s="381"/>
      <c r="C25" s="306" t="s">
        <v>227</v>
      </c>
      <c r="D25" s="392" t="s">
        <v>228</v>
      </c>
      <c r="E25" s="392"/>
      <c r="F25" s="392" t="s">
        <v>229</v>
      </c>
      <c r="G25" s="392"/>
      <c r="H25" s="306" t="s">
        <v>230</v>
      </c>
      <c r="I25" s="306" t="s">
        <v>230</v>
      </c>
      <c r="J25" s="306" t="s">
        <v>252</v>
      </c>
      <c r="K25" s="306" t="s">
        <v>252</v>
      </c>
      <c r="L25" s="306" t="s">
        <v>253</v>
      </c>
      <c r="M25" s="306" t="s">
        <v>254</v>
      </c>
    </row>
    <row r="26" spans="2:27" s="71" customFormat="1" ht="15.75" customHeight="1">
      <c r="B26" s="381"/>
      <c r="C26" s="307"/>
      <c r="D26" s="392" t="s">
        <v>234</v>
      </c>
      <c r="E26" s="392"/>
      <c r="F26" s="392" t="s">
        <v>235</v>
      </c>
      <c r="G26" s="392"/>
      <c r="H26" s="306" t="s">
        <v>236</v>
      </c>
      <c r="I26" s="306" t="s">
        <v>237</v>
      </c>
      <c r="J26" s="307"/>
      <c r="K26" s="307"/>
      <c r="L26" s="307"/>
      <c r="M26" s="307"/>
    </row>
    <row r="27" spans="2:27" s="71" customFormat="1" ht="15.75" thickBot="1">
      <c r="B27" s="382"/>
      <c r="C27" s="299"/>
      <c r="D27" s="222" t="str">
        <f>D7</f>
        <v>Q4 2023</v>
      </c>
      <c r="E27" s="222" t="str">
        <f>E7</f>
        <v>Q4 2022</v>
      </c>
      <c r="F27" s="222" t="str">
        <f>F7</f>
        <v>Q4 2023</v>
      </c>
      <c r="G27" s="222" t="str">
        <f>G7</f>
        <v>Q4 2022</v>
      </c>
      <c r="H27" s="222" t="str">
        <f t="shared" ref="H27:M27" si="1">H7</f>
        <v>Q4 2023</v>
      </c>
      <c r="I27" s="222" t="str">
        <f t="shared" si="1"/>
        <v>Q4 2023</v>
      </c>
      <c r="J27" s="222" t="str">
        <f t="shared" si="1"/>
        <v>Q4 2023</v>
      </c>
      <c r="K27" s="222" t="str">
        <f t="shared" si="1"/>
        <v>Q4 2022</v>
      </c>
      <c r="L27" s="222" t="str">
        <f t="shared" si="1"/>
        <v>Q4 2023</v>
      </c>
      <c r="M27" s="222" t="str">
        <f t="shared" si="1"/>
        <v>Q4 2022</v>
      </c>
    </row>
    <row r="28" spans="2:27" s="71" customFormat="1" ht="15">
      <c r="B28" s="387" t="s">
        <v>255</v>
      </c>
      <c r="C28" s="227" t="s">
        <v>256</v>
      </c>
      <c r="D28" s="383">
        <f>'Szczegółowe dane operacyjne_PL'!D28:D30</f>
        <v>303.99435500000004</v>
      </c>
      <c r="E28" s="383">
        <f>'Szczegółowe dane operacyjne_PL'!E28:E30</f>
        <v>129.83761999999996</v>
      </c>
      <c r="F28" s="383">
        <f>'Szczegółowe dane operacyjne_PL'!F28:F30</f>
        <v>1093.9209999999998</v>
      </c>
      <c r="G28" s="383">
        <f>'Szczegółowe dane operacyjne_PL'!G28:G30</f>
        <v>1090.9226999999996</v>
      </c>
      <c r="H28" s="383">
        <f>'Szczegółowe dane operacyjne_PL'!H28:H30</f>
        <v>247</v>
      </c>
      <c r="I28" s="383">
        <f>'Szczegółowe dane operacyjne_PL'!I28:I30</f>
        <v>371</v>
      </c>
      <c r="J28" s="383">
        <f>'Szczegółowe dane operacyjne_PL'!J28:J30</f>
        <v>168754.74000000002</v>
      </c>
      <c r="K28" s="383">
        <f>'Szczegółowe dane operacyjne_PL'!K28:K30</f>
        <v>148777.21</v>
      </c>
      <c r="L28" s="383">
        <f>'Szczegółowe dane operacyjne_PL'!L28:L30</f>
        <v>10108.200000000001</v>
      </c>
      <c r="M28" s="383">
        <f>'Szczegółowe dane operacyjne_PL'!M28:M30</f>
        <v>13702</v>
      </c>
    </row>
    <row r="29" spans="2:27" s="71" customFormat="1" ht="24.6" customHeight="1">
      <c r="B29" s="396"/>
      <c r="C29" s="227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72"/>
      <c r="O29" s="72"/>
    </row>
    <row r="30" spans="2:27" s="71" customFormat="1" ht="15.75" thickBot="1">
      <c r="B30" s="388"/>
      <c r="C30" s="309" t="s">
        <v>243</v>
      </c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72"/>
      <c r="O30" s="72"/>
    </row>
    <row r="31" spans="2:27" s="71" customFormat="1" ht="15">
      <c r="B31" s="387" t="s">
        <v>257</v>
      </c>
      <c r="C31" s="227" t="s">
        <v>256</v>
      </c>
      <c r="D31" s="383">
        <f>'Szczegółowe dane operacyjne_PL'!D31:D33</f>
        <v>229.98163600000001</v>
      </c>
      <c r="E31" s="383">
        <f>'Szczegółowe dane operacyjne_PL'!E31:E33</f>
        <v>39.891483999999998</v>
      </c>
      <c r="F31" s="383">
        <f>'Szczegółowe dane operacyjne_PL'!F31:F33</f>
        <v>567.20166000000017</v>
      </c>
      <c r="G31" s="383">
        <f>'Szczegółowe dane operacyjne_PL'!G31:G33</f>
        <v>654.32923000000028</v>
      </c>
      <c r="H31" s="383">
        <f>'Szczegółowe dane operacyjne_PL'!H31:H33</f>
        <v>141</v>
      </c>
      <c r="I31" s="383">
        <f>'Szczegółowe dane operacyjne_PL'!I31:I33</f>
        <v>217</v>
      </c>
      <c r="J31" s="383">
        <f>'Szczegółowe dane operacyjne_PL'!J31:J33</f>
        <v>105074</v>
      </c>
      <c r="K31" s="383">
        <f>'Szczegółowe dane operacyjne_PL'!K31:K33</f>
        <v>74259.799999999988</v>
      </c>
      <c r="L31" s="383">
        <f>'Szczegółowe dane operacyjne_PL'!L31:L33</f>
        <v>7810.739999999998</v>
      </c>
      <c r="M31" s="383">
        <f>'Szczegółowe dane operacyjne_PL'!M31:M33</f>
        <v>10652.667831467685</v>
      </c>
      <c r="N31" s="72"/>
      <c r="O31" s="72"/>
    </row>
    <row r="32" spans="2:27" s="71" customFormat="1" ht="15">
      <c r="B32" s="396"/>
      <c r="C32" s="227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72"/>
      <c r="O32" s="72"/>
    </row>
    <row r="33" spans="2:15" s="71" customFormat="1" ht="15.75" thickBot="1">
      <c r="B33" s="388"/>
      <c r="C33" s="309" t="s">
        <v>243</v>
      </c>
      <c r="D33" s="384"/>
      <c r="E33" s="384"/>
      <c r="F33" s="384"/>
      <c r="G33" s="384"/>
      <c r="H33" s="384"/>
      <c r="I33" s="384"/>
      <c r="J33" s="384"/>
      <c r="K33" s="384"/>
      <c r="L33" s="384"/>
      <c r="M33" s="384"/>
    </row>
    <row r="34" spans="2:15" s="71" customFormat="1" ht="15">
      <c r="B34" s="387" t="s">
        <v>258</v>
      </c>
      <c r="C34" s="227" t="s">
        <v>256</v>
      </c>
      <c r="D34" s="383">
        <f>'Szczegółowe dane operacyjne_PL'!D34:D35</f>
        <v>224.77106599999991</v>
      </c>
      <c r="E34" s="383">
        <f>'Szczegółowe dane operacyjne_PL'!E34:E35</f>
        <v>197.67787900000008</v>
      </c>
      <c r="F34" s="383">
        <f>'Szczegółowe dane operacyjne_PL'!F34:F35</f>
        <v>537.89400000000012</v>
      </c>
      <c r="G34" s="383">
        <f>'Szczegółowe dane operacyjne_PL'!G34:G35</f>
        <v>534.33899999999994</v>
      </c>
      <c r="H34" s="383">
        <f>'Szczegółowe dane operacyjne_PL'!H34:H35</f>
        <v>237</v>
      </c>
      <c r="I34" s="383">
        <f>'Szczegółowe dane operacyjne_PL'!I34:I35</f>
        <v>200</v>
      </c>
      <c r="J34" s="383">
        <f>'Szczegółowe dane operacyjne_PL'!J34:J35</f>
        <v>106118</v>
      </c>
      <c r="K34" s="383">
        <f>'Szczegółowe dane operacyjne_PL'!K34:K35</f>
        <v>96897</v>
      </c>
      <c r="L34" s="383">
        <f>'Szczegółowe dane operacyjne_PL'!L34:L35</f>
        <v>7703.1600000000035</v>
      </c>
      <c r="M34" s="383">
        <f>'Szczegółowe dane operacyjne_PL'!M34:M35</f>
        <v>9203.9999999999964</v>
      </c>
    </row>
    <row r="35" spans="2:15" s="71" customFormat="1" ht="15.75" thickBot="1">
      <c r="B35" s="388"/>
      <c r="C35" s="309" t="s">
        <v>243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</row>
    <row r="36" spans="2:15" s="71" customFormat="1" ht="15">
      <c r="B36" s="387" t="s">
        <v>259</v>
      </c>
      <c r="C36" s="227" t="s">
        <v>243</v>
      </c>
      <c r="D36" s="383">
        <f>'Szczegółowe dane operacyjne_PL'!D36:D37</f>
        <v>125.80596900000006</v>
      </c>
      <c r="E36" s="383">
        <f>'Szczegółowe dane operacyjne_PL'!E36:E37</f>
        <v>144.96439799999996</v>
      </c>
      <c r="F36" s="383">
        <f>'Szczegółowe dane operacyjne_PL'!F36:F37</f>
        <v>1408.2174800000003</v>
      </c>
      <c r="G36" s="383">
        <f>'Szczegółowe dane operacyjne_PL'!G36:G37</f>
        <v>1392.8997600000002</v>
      </c>
      <c r="H36" s="383">
        <f>'Szczegółowe dane operacyjne_PL'!H36:H37</f>
        <v>177</v>
      </c>
      <c r="I36" s="383">
        <f>'Szczegółowe dane operacyjne_PL'!I36:I37</f>
        <v>515</v>
      </c>
      <c r="J36" s="383">
        <f>'Szczegółowe dane operacyjne_PL'!J36:J37</f>
        <v>211945</v>
      </c>
      <c r="K36" s="383">
        <f>'Szczegółowe dane operacyjne_PL'!K36:K37</f>
        <v>244561</v>
      </c>
      <c r="L36" s="383">
        <f>'Szczegółowe dane operacyjne_PL'!L36:L37</f>
        <v>17380.115850601607</v>
      </c>
      <c r="M36" s="383">
        <f>'Szczegółowe dane operacyjne_PL'!M36:M37</f>
        <v>16342.94694851599</v>
      </c>
    </row>
    <row r="37" spans="2:15" s="71" customFormat="1" ht="15.75" thickBot="1">
      <c r="B37" s="388"/>
      <c r="C37" s="309" t="s">
        <v>260</v>
      </c>
      <c r="D37" s="384"/>
      <c r="E37" s="384"/>
      <c r="F37" s="384"/>
      <c r="G37" s="384"/>
      <c r="H37" s="384"/>
      <c r="I37" s="384"/>
      <c r="J37" s="384"/>
      <c r="K37" s="384"/>
      <c r="L37" s="384"/>
      <c r="M37" s="384"/>
    </row>
    <row r="38" spans="2:15" s="71" customFormat="1" ht="15">
      <c r="B38" s="387" t="s">
        <v>261</v>
      </c>
      <c r="C38" s="227" t="s">
        <v>238</v>
      </c>
      <c r="D38" s="383">
        <f>'Szczegółowe dane operacyjne_PL'!D38:D40</f>
        <v>21.607427999999999</v>
      </c>
      <c r="E38" s="383">
        <f>'Szczegółowe dane operacyjne_PL'!E38:E40</f>
        <v>25.844097999999995</v>
      </c>
      <c r="F38" s="383">
        <f>'Szczegółowe dane operacyjne_PL'!F38:F40</f>
        <v>149.95599999999996</v>
      </c>
      <c r="G38" s="383">
        <f>'Szczegółowe dane operacyjne_PL'!G38:G40</f>
        <v>156.86000000000001</v>
      </c>
      <c r="H38" s="383">
        <f>'Szczegółowe dane operacyjne_PL'!H38:H40</f>
        <v>14</v>
      </c>
      <c r="I38" s="383">
        <f>'Szczegółowe dane operacyjne_PL'!I38:I40</f>
        <v>64</v>
      </c>
      <c r="J38" s="383">
        <f>'Szczegółowe dane operacyjne_PL'!J38:J40</f>
        <v>14140.690000000002</v>
      </c>
      <c r="K38" s="383">
        <f>'Szczegółowe dane operacyjne_PL'!K38:K40</f>
        <v>54029.000000000015</v>
      </c>
      <c r="L38" s="383">
        <f>'Szczegółowe dane operacyjne_PL'!L38:L40</f>
        <v>794.55000000000109</v>
      </c>
      <c r="M38" s="383">
        <f>'Szczegółowe dane operacyjne_PL'!M38:M40</f>
        <v>628.94000000000005</v>
      </c>
    </row>
    <row r="39" spans="2:15" s="71" customFormat="1" ht="24.6" customHeight="1">
      <c r="B39" s="396"/>
      <c r="C39" s="227" t="s">
        <v>243</v>
      </c>
      <c r="D39" s="395"/>
      <c r="E39" s="395"/>
      <c r="F39" s="395"/>
      <c r="G39" s="395"/>
      <c r="H39" s="395"/>
      <c r="I39" s="395"/>
      <c r="J39" s="395"/>
      <c r="K39" s="395"/>
      <c r="L39" s="395"/>
      <c r="M39" s="395"/>
    </row>
    <row r="40" spans="2:15" s="71" customFormat="1" ht="15.75" thickBot="1">
      <c r="B40" s="388"/>
      <c r="C40" s="309" t="s">
        <v>256</v>
      </c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  <row r="41" spans="2:15" s="71" customFormat="1" ht="15.75" thickBot="1">
      <c r="B41" s="299" t="s">
        <v>262</v>
      </c>
      <c r="C41" s="309" t="s">
        <v>263</v>
      </c>
      <c r="D41" s="301">
        <f>'Szczegółowe dane operacyjne_PL'!D41</f>
        <v>20.348411000000006</v>
      </c>
      <c r="E41" s="301">
        <f>'Szczegółowe dane operacyjne_PL'!E41</f>
        <v>15.560133999999998</v>
      </c>
      <c r="F41" s="301">
        <f>'Szczegółowe dane operacyjne_PL'!F41</f>
        <v>560.16596000000004</v>
      </c>
      <c r="G41" s="301">
        <f>'Szczegółowe dane operacyjne_PL'!G41</f>
        <v>564.72797000000014</v>
      </c>
      <c r="H41" s="301">
        <f>'Szczegółowe dane operacyjne_PL'!H41</f>
        <v>18</v>
      </c>
      <c r="I41" s="301">
        <f>'Szczegółowe dane operacyjne_PL'!I41</f>
        <v>253</v>
      </c>
      <c r="J41" s="301">
        <f>'Szczegółowe dane operacyjne_PL'!J41</f>
        <v>59191</v>
      </c>
      <c r="K41" s="301">
        <f>'Szczegółowe dane operacyjne_PL'!K41</f>
        <v>71958</v>
      </c>
      <c r="L41" s="301">
        <f>'Szczegółowe dane operacyjne_PL'!L41</f>
        <v>6791.029999999997</v>
      </c>
      <c r="M41" s="301">
        <f>'Szczegółowe dane operacyjne_PL'!M41</f>
        <v>6804.07</v>
      </c>
    </row>
    <row r="42" spans="2:15" s="71" customFormat="1" ht="15">
      <c r="B42" s="387" t="s">
        <v>264</v>
      </c>
      <c r="C42" s="227" t="s">
        <v>243</v>
      </c>
      <c r="D42" s="383">
        <f>'Szczegółowe dane operacyjne_PL'!D42:D43</f>
        <v>361.71646699999997</v>
      </c>
      <c r="E42" s="383">
        <f>'Szczegółowe dane operacyjne_PL'!E42:E43</f>
        <v>272.40133500000013</v>
      </c>
      <c r="F42" s="383">
        <f>'Szczegółowe dane operacyjne_PL'!F42:F43</f>
        <v>4208.2844000000005</v>
      </c>
      <c r="G42" s="383">
        <f>'Szczegółowe dane operacyjne_PL'!G42:G43</f>
        <v>4080.3114000000014</v>
      </c>
      <c r="H42" s="383">
        <f>'Szczegółowe dane operacyjne_PL'!H42:H43</f>
        <v>331</v>
      </c>
      <c r="I42" s="383">
        <f>'Szczegółowe dane operacyjne_PL'!I42:I43</f>
        <v>1147</v>
      </c>
      <c r="J42" s="383">
        <f>'Szczegółowe dane operacyjne_PL'!J42:J43</f>
        <v>637779.26999999944</v>
      </c>
      <c r="K42" s="383">
        <f>'Szczegółowe dane operacyjne_PL'!K42:K43</f>
        <v>567732.8899999999</v>
      </c>
      <c r="L42" s="383">
        <f>'Szczegółowe dane operacyjne_PL'!L42:L43</f>
        <v>49091.220000000008</v>
      </c>
      <c r="M42" s="383">
        <f>'Szczegółowe dane operacyjne_PL'!M42:M43</f>
        <v>30383.135898089742</v>
      </c>
    </row>
    <row r="43" spans="2:15" s="71" customFormat="1" ht="15.75" thickBot="1">
      <c r="B43" s="388"/>
      <c r="C43" s="309"/>
      <c r="D43" s="384"/>
      <c r="E43" s="384"/>
      <c r="F43" s="384"/>
      <c r="G43" s="384"/>
      <c r="H43" s="384"/>
      <c r="I43" s="384"/>
      <c r="J43" s="384"/>
      <c r="K43" s="384"/>
      <c r="L43" s="384"/>
      <c r="M43" s="384"/>
    </row>
    <row r="44" spans="2:15" s="71" customFormat="1" ht="15">
      <c r="B44" s="387" t="s">
        <v>265</v>
      </c>
      <c r="C44" s="227" t="s">
        <v>243</v>
      </c>
      <c r="D44" s="383">
        <f>'Szczegółowe dane operacyjne_PL'!D44:D45</f>
        <v>341.38003999999989</v>
      </c>
      <c r="E44" s="383">
        <f>'Szczegółowe dane operacyjne_PL'!E44:E45</f>
        <v>411.23549000000014</v>
      </c>
      <c r="F44" s="383">
        <f>'Szczegółowe dane operacyjne_PL'!F44:F45</f>
        <v>2697.1058000000003</v>
      </c>
      <c r="G44" s="383">
        <f>'Szczegółowe dane operacyjne_PL'!G44:G45</f>
        <v>3027.3909999999996</v>
      </c>
      <c r="H44" s="383">
        <f>'Szczegółowe dane operacyjne_PL'!H44:H45</f>
        <v>480</v>
      </c>
      <c r="I44" s="383">
        <f>'Szczegółowe dane operacyjne_PL'!I44:I45</f>
        <v>1118</v>
      </c>
      <c r="J44" s="383">
        <f>'Szczegółowe dane operacyjne_PL'!J44:J45</f>
        <v>485812.25</v>
      </c>
      <c r="K44" s="383">
        <f>'Szczegółowe dane operacyjne_PL'!K44:K45</f>
        <v>567640.88</v>
      </c>
      <c r="L44" s="383">
        <f>'Szczegółowe dane operacyjne_PL'!L44:L45</f>
        <v>31490.099999999991</v>
      </c>
      <c r="M44" s="383">
        <f>'Szczegółowe dane operacyjne_PL'!M44:M45</f>
        <v>32153.480000000025</v>
      </c>
    </row>
    <row r="45" spans="2:15" s="71" customFormat="1" ht="15.75" thickBot="1">
      <c r="B45" s="388"/>
      <c r="C45" s="309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O45" s="73"/>
    </row>
    <row r="46" spans="2:15" s="71" customFormat="1" ht="15.75" thickBot="1">
      <c r="B46" s="251" t="s">
        <v>266</v>
      </c>
      <c r="C46" s="300" t="s">
        <v>243</v>
      </c>
      <c r="D46" s="252">
        <f>'Szczegółowe dane operacyjne_PL'!D46</f>
        <v>265.71382999999997</v>
      </c>
      <c r="E46" s="252">
        <f>'Szczegółowe dane operacyjne_PL'!E46</f>
        <v>332.34130999999991</v>
      </c>
      <c r="F46" s="252">
        <f>'Szczegółowe dane operacyjne_PL'!F46</f>
        <v>3264.7350900000006</v>
      </c>
      <c r="G46" s="252">
        <f>'Szczegółowe dane operacyjne_PL'!G46</f>
        <v>3254.4843899999992</v>
      </c>
      <c r="H46" s="252">
        <f>'Szczegółowe dane operacyjne_PL'!H46</f>
        <v>420</v>
      </c>
      <c r="I46" s="252">
        <f>'Szczegółowe dane operacyjne_PL'!I46</f>
        <v>1235</v>
      </c>
      <c r="J46" s="252">
        <f>'Szczegółowe dane operacyjne_PL'!J46</f>
        <v>412664.56999999983</v>
      </c>
      <c r="K46" s="252">
        <f>'Szczegółowe dane operacyjne_PL'!K46</f>
        <v>494603</v>
      </c>
      <c r="L46" s="252">
        <f>'Szczegółowe dane operacyjne_PL'!L46</f>
        <v>34999.069999999985</v>
      </c>
      <c r="M46" s="252">
        <f>'Szczegółowe dane operacyjne_PL'!M46</f>
        <v>40608.879321926586</v>
      </c>
      <c r="N46" s="72"/>
      <c r="O46" s="72"/>
    </row>
    <row r="47" spans="2:15" s="71" customFormat="1" ht="15">
      <c r="B47" s="387" t="s">
        <v>267</v>
      </c>
      <c r="C47" s="393" t="s">
        <v>256</v>
      </c>
      <c r="D47" s="406">
        <f>'Szczegółowe dane operacyjne_PL'!D47:D48</f>
        <v>393.61813499999994</v>
      </c>
      <c r="E47" s="406">
        <f>'Szczegółowe dane operacyjne_PL'!E47:E48</f>
        <v>406.3833689999999</v>
      </c>
      <c r="F47" s="406">
        <f>'Szczegółowe dane operacyjne_PL'!F47:F48</f>
        <v>484.81929000000002</v>
      </c>
      <c r="G47" s="406">
        <f>'Szczegółowe dane operacyjne_PL'!G47:G48</f>
        <v>484.38739999999984</v>
      </c>
      <c r="H47" s="406">
        <f>'Szczegółowe dane operacyjne_PL'!H47:H48</f>
        <v>198</v>
      </c>
      <c r="I47" s="406">
        <f>'Szczegółowe dane operacyjne_PL'!I47:I48</f>
        <v>302</v>
      </c>
      <c r="J47" s="406">
        <f>'Szczegółowe dane operacyjne_PL'!J47:J48</f>
        <v>159242</v>
      </c>
      <c r="K47" s="406">
        <f>'Szczegółowe dane operacyjne_PL'!K47:K48</f>
        <v>166569</v>
      </c>
      <c r="L47" s="406">
        <f>'Szczegółowe dane operacyjne_PL'!L47:L48</f>
        <v>5801.93</v>
      </c>
      <c r="M47" s="406">
        <f>'Szczegółowe dane operacyjne_PL'!M47:M48</f>
        <v>6140.8099999999959</v>
      </c>
      <c r="N47" s="72"/>
      <c r="O47" s="72"/>
    </row>
    <row r="48" spans="2:15" s="71" customFormat="1" ht="15.75" thickBot="1">
      <c r="B48" s="388"/>
      <c r="C48" s="394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72"/>
      <c r="O48" s="72"/>
    </row>
    <row r="49" spans="2:27" s="71" customFormat="1" ht="15">
      <c r="B49" s="387" t="s">
        <v>268</v>
      </c>
      <c r="C49" s="393" t="s">
        <v>256</v>
      </c>
      <c r="D49" s="406">
        <f>'Szczegółowe dane operacyjne_PL'!D49:D50</f>
        <v>144.63677999999999</v>
      </c>
      <c r="E49" s="406">
        <f>'Szczegółowe dane operacyjne_PL'!E49:E50</f>
        <v>122.83633</v>
      </c>
      <c r="F49" s="406">
        <f>'Szczegółowe dane operacyjne_PL'!F49:F50</f>
        <v>738.61554999999998</v>
      </c>
      <c r="G49" s="406">
        <f>'Szczegółowe dane operacyjne_PL'!G49:G50</f>
        <v>734.9080399999998</v>
      </c>
      <c r="H49" s="406">
        <f>'Szczegółowe dane operacyjne_PL'!H49:H50</f>
        <v>107</v>
      </c>
      <c r="I49" s="406">
        <f>'Szczegółowe dane operacyjne_PL'!I49:I50</f>
        <v>362</v>
      </c>
      <c r="J49" s="406">
        <f>'Szczegółowe dane operacyjne_PL'!J49:J50</f>
        <v>81263.260000000024</v>
      </c>
      <c r="K49" s="406">
        <f>'Szczegółowe dane operacyjne_PL'!K49:K50</f>
        <v>74153.37</v>
      </c>
      <c r="L49" s="406">
        <f>'Szczegółowe dane operacyjne_PL'!L49:L50</f>
        <v>9609.1099999999969</v>
      </c>
      <c r="M49" s="406">
        <f>'Szczegółowe dane operacyjne_PL'!M49:M54</f>
        <v>13383</v>
      </c>
      <c r="N49" s="72"/>
      <c r="O49" s="72"/>
    </row>
    <row r="50" spans="2:27" s="71" customFormat="1" ht="15.75" thickBot="1">
      <c r="B50" s="388"/>
      <c r="C50" s="394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72"/>
      <c r="O50" s="72"/>
    </row>
    <row r="51" spans="2:27" s="71" customFormat="1" ht="15">
      <c r="B51" s="387" t="s">
        <v>269</v>
      </c>
      <c r="C51" s="393" t="s">
        <v>241</v>
      </c>
      <c r="D51" s="406">
        <f>'Szczegółowe dane operacyjne_PL'!D51:D52</f>
        <v>92.229409999999973</v>
      </c>
      <c r="E51" s="406">
        <f>'Szczegółowe dane operacyjne_PL'!E51:E52</f>
        <v>56.122899999999987</v>
      </c>
      <c r="F51" s="406">
        <f>'Szczegółowe dane operacyjne_PL'!F51:F52</f>
        <v>518.01</v>
      </c>
      <c r="G51" s="406">
        <f>'Szczegółowe dane operacyjne_PL'!G51:G52</f>
        <v>311.15600000000006</v>
      </c>
      <c r="H51" s="406">
        <f>'Szczegółowe dane operacyjne_PL'!H51:H52</f>
        <v>76</v>
      </c>
      <c r="I51" s="406">
        <f>'Szczegółowe dane operacyjne_PL'!I51:I52</f>
        <v>162</v>
      </c>
      <c r="J51" s="406">
        <f>'Szczegółowe dane operacyjne_PL'!J51:J52</f>
        <v>104.4</v>
      </c>
      <c r="K51" s="406">
        <f>'Szczegółowe dane operacyjne_PL'!K51:K52</f>
        <v>265.5</v>
      </c>
      <c r="L51" s="406">
        <f>'Szczegółowe dane operacyjne_PL'!L51:L52</f>
        <v>129</v>
      </c>
      <c r="M51" s="406">
        <f>'Szczegółowe dane operacyjne_PL'!M51:M52</f>
        <v>265.60000000000002</v>
      </c>
      <c r="N51" s="72"/>
      <c r="O51" s="72"/>
    </row>
    <row r="52" spans="2:27" s="71" customFormat="1" ht="15.75" thickBot="1">
      <c r="B52" s="388"/>
      <c r="C52" s="394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72"/>
      <c r="O52" s="72"/>
    </row>
    <row r="53" spans="2:27" s="71" customFormat="1" ht="15">
      <c r="B53" s="387" t="s">
        <v>270</v>
      </c>
      <c r="C53" s="393" t="s">
        <v>243</v>
      </c>
      <c r="D53" s="406">
        <f>'Szczegółowe dane operacyjne_PL'!D53:D54</f>
        <v>64.486849999999976</v>
      </c>
      <c r="E53" s="406">
        <f>'Szczegółowe dane operacyjne_PL'!E53:E54</f>
        <v>147.17788000000002</v>
      </c>
      <c r="F53" s="406">
        <f>'Szczegółowe dane operacyjne_PL'!F53:F54</f>
        <v>402.12300000000005</v>
      </c>
      <c r="G53" s="406">
        <f>'Szczegółowe dane operacyjne_PL'!G53:G54</f>
        <v>637.8570000000002</v>
      </c>
      <c r="H53" s="406">
        <f>'Szczegółowe dane operacyjne_PL'!H53:H54</f>
        <v>134</v>
      </c>
      <c r="I53" s="406">
        <f>'Szczegółowe dane operacyjne_PL'!I53:I54</f>
        <v>184</v>
      </c>
      <c r="J53" s="406">
        <f>'Szczegółowe dane operacyjne_PL'!J53:J54</f>
        <v>95399.920000000013</v>
      </c>
      <c r="K53" s="406">
        <f>'Szczegółowe dane operacyjne_PL'!K53:K54</f>
        <v>195256.6</v>
      </c>
      <c r="L53" s="406">
        <f>'Szczegółowe dane operacyjne_PL'!L53:L54</f>
        <v>13800</v>
      </c>
      <c r="M53" s="406">
        <f>'Szczegółowe dane operacyjne_PL'!M53:M54</f>
        <v>8820</v>
      </c>
      <c r="N53" s="72"/>
      <c r="O53" s="72"/>
    </row>
    <row r="54" spans="2:27" s="71" customFormat="1" ht="15.75" thickBot="1">
      <c r="B54" s="388"/>
      <c r="C54" s="394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72"/>
      <c r="O54" s="72"/>
    </row>
    <row r="55" spans="2:27" s="71" customFormat="1" ht="15.75" thickBot="1">
      <c r="B55" s="400" t="s">
        <v>271</v>
      </c>
      <c r="C55" s="400"/>
      <c r="D55" s="280">
        <f>'Szczegółowe dane operacyjne_PL'!D55</f>
        <v>2590.2903769999994</v>
      </c>
      <c r="E55" s="280">
        <f>'Szczegółowe dane operacyjne_PL'!E55</f>
        <v>2302.2742269999999</v>
      </c>
      <c r="F55" s="280">
        <f>'Szczegółowe dane operacyjne_PL'!F55</f>
        <v>16631.049230000004</v>
      </c>
      <c r="G55" s="280">
        <f>'Szczegółowe dane operacyjne_PL'!G55</f>
        <v>16924.573890000003</v>
      </c>
      <c r="H55" s="280">
        <f>'Szczegółowe dane operacyjne_PL'!H55</f>
        <v>2580</v>
      </c>
      <c r="I55" s="280">
        <f>'Szczegółowe dane operacyjne_PL'!I55</f>
        <v>6130</v>
      </c>
      <c r="J55" s="280">
        <f>'Szczegółowe dane operacyjne_PL'!J55</f>
        <v>2537489.0999999992</v>
      </c>
      <c r="K55" s="280">
        <f>'Szczegółowe dane operacyjne_PL'!K55</f>
        <v>2756703.25</v>
      </c>
      <c r="L55" s="280">
        <f>'Szczegółowe dane operacyjne_PL'!L55</f>
        <v>195508.22585060159</v>
      </c>
      <c r="M55" s="280">
        <f>'Szczegółowe dane operacyjne_PL'!M55</f>
        <v>189089.53000000003</v>
      </c>
    </row>
    <row r="56" spans="2:27" s="71" customFormat="1" ht="15">
      <c r="B56" s="199" t="s">
        <v>272</v>
      </c>
      <c r="C56" s="183"/>
      <c r="D56" s="183"/>
      <c r="E56" s="183"/>
      <c r="F56" s="183"/>
      <c r="G56" s="183"/>
      <c r="H56" s="182"/>
      <c r="I56" s="182"/>
      <c r="J56" s="183"/>
      <c r="K56" s="183"/>
      <c r="L56" s="201"/>
      <c r="M56" s="201"/>
    </row>
    <row r="57" spans="2:27" ht="15">
      <c r="B57" s="199" t="s">
        <v>273</v>
      </c>
      <c r="L57" s="201"/>
      <c r="M57" s="201"/>
      <c r="N57" s="71"/>
      <c r="O57" s="71"/>
    </row>
    <row r="58" spans="2:27">
      <c r="B58" s="199" t="s">
        <v>274</v>
      </c>
    </row>
    <row r="59" spans="2:27">
      <c r="B59" s="199" t="s">
        <v>275</v>
      </c>
    </row>
    <row r="60" spans="2:27">
      <c r="B60" s="183" t="s">
        <v>276</v>
      </c>
    </row>
    <row r="61" spans="2:27" ht="18.75" thickBot="1">
      <c r="B61" s="192" t="s">
        <v>277</v>
      </c>
      <c r="AA61" s="70"/>
    </row>
    <row r="62" spans="2:27">
      <c r="B62" s="303" t="s">
        <v>278</v>
      </c>
      <c r="C62" s="303"/>
      <c r="D62" s="397"/>
      <c r="E62" s="401"/>
      <c r="F62" s="310"/>
    </row>
    <row r="63" spans="2:27">
      <c r="B63" s="304"/>
      <c r="C63" s="304"/>
      <c r="D63" s="402" t="s">
        <v>228</v>
      </c>
      <c r="E63" s="403"/>
      <c r="F63" s="311" t="s">
        <v>223</v>
      </c>
    </row>
    <row r="64" spans="2:27">
      <c r="B64" s="304"/>
      <c r="C64" s="304"/>
      <c r="D64" s="402" t="s">
        <v>234</v>
      </c>
      <c r="E64" s="403"/>
      <c r="F64" s="304" t="s">
        <v>236</v>
      </c>
    </row>
    <row r="65" spans="2:6" ht="15" thickBot="1">
      <c r="B65" s="305"/>
      <c r="C65" s="305"/>
      <c r="D65" s="312" t="str">
        <f>D27</f>
        <v>Q4 2023</v>
      </c>
      <c r="E65" s="312" t="str">
        <f>E27</f>
        <v>Q4 2022</v>
      </c>
      <c r="F65" s="312" t="str">
        <f>F27</f>
        <v>Q4 2023</v>
      </c>
    </row>
    <row r="66" spans="2:6" ht="15" thickBot="1">
      <c r="B66" s="180" t="s">
        <v>279</v>
      </c>
      <c r="C66" s="324"/>
      <c r="D66" s="181">
        <f>SUM(D67:D95)</f>
        <v>68.122020000000006</v>
      </c>
      <c r="E66" s="313">
        <f t="shared" ref="E66:F66" si="2">SUM(E67:E95)</f>
        <v>55.324737000000006</v>
      </c>
      <c r="F66" s="181">
        <f t="shared" si="2"/>
        <v>95.757000000000019</v>
      </c>
    </row>
    <row r="67" spans="2:6">
      <c r="B67" s="184" t="str">
        <f>RIGHT(TRIM('Szczegółowe dane operacyjne_PL'!B67),LEN(TRIM('Szczegółowe dane operacyjne_PL'!B67))-18)</f>
        <v>Dębe</v>
      </c>
      <c r="C67" s="185"/>
      <c r="D67" s="186">
        <f>'Szczegółowe dane operacyjne_PL'!D67</f>
        <v>19.529076</v>
      </c>
      <c r="E67" s="190">
        <f>'Szczegółowe dane operacyjne_PL'!E67</f>
        <v>18.310552999999999</v>
      </c>
      <c r="F67" s="186">
        <f>'Szczegółowe dane operacyjne_PL'!F67</f>
        <v>20</v>
      </c>
    </row>
    <row r="68" spans="2:6">
      <c r="B68" s="184" t="str">
        <f>RIGHT(TRIM('Szczegółowe dane operacyjne_PL'!B68),LEN(TRIM('Szczegółowe dane operacyjne_PL'!B68))-18)</f>
        <v>Tresna</v>
      </c>
      <c r="C68" s="185"/>
      <c r="D68" s="186">
        <f>'Szczegółowe dane operacyjne_PL'!D68</f>
        <v>11.475192999999999</v>
      </c>
      <c r="E68" s="190">
        <f>'Szczegółowe dane operacyjne_PL'!E68</f>
        <v>5.5754729999999979</v>
      </c>
      <c r="F68" s="186">
        <f>'Szczegółowe dane operacyjne_PL'!F68</f>
        <v>21</v>
      </c>
    </row>
    <row r="69" spans="2:6">
      <c r="B69" s="184" t="str">
        <f>RIGHT(TRIM('Szczegółowe dane operacyjne_PL'!B69),LEN(TRIM('Szczegółowe dane operacyjne_PL'!B69))-18)</f>
        <v>Myczkowce</v>
      </c>
      <c r="C69" s="185"/>
      <c r="D69" s="186">
        <f>'Szczegółowe dane operacyjne_PL'!D69</f>
        <v>5.9443670000000024</v>
      </c>
      <c r="E69" s="190">
        <f>'Szczegółowe dane operacyjne_PL'!E69</f>
        <v>3.3352390000000005</v>
      </c>
      <c r="F69" s="186">
        <f>'Szczegółowe dane operacyjne_PL'!F69</f>
        <v>8.32</v>
      </c>
    </row>
    <row r="70" spans="2:6">
      <c r="B70" s="184" t="str">
        <f>RIGHT(TRIM('Szczegółowe dane operacyjne_PL'!B70),LEN(TRIM('Szczegółowe dane operacyjne_PL'!B70))-18)</f>
        <v>Porąbka</v>
      </c>
      <c r="C70" s="185"/>
      <c r="D70" s="186">
        <f>'Szczegółowe dane operacyjne_PL'!D70</f>
        <v>8.5149960000000018</v>
      </c>
      <c r="E70" s="190">
        <f>'Szczegółowe dane operacyjne_PL'!E70</f>
        <v>4.8193059999999983</v>
      </c>
      <c r="F70" s="186">
        <f>'Szczegółowe dane operacyjne_PL'!F70</f>
        <v>12.52</v>
      </c>
    </row>
    <row r="71" spans="2:6">
      <c r="B71" s="184" t="str">
        <f>RIGHT(TRIM('Szczegółowe dane operacyjne_PL'!B71),LEN(TRIM('Szczegółowe dane operacyjne_PL'!B71))-18)</f>
        <v>Smardzewice</v>
      </c>
      <c r="C71" s="185"/>
      <c r="D71" s="186">
        <f>'Szczegółowe dane operacyjne_PL'!D71</f>
        <v>4.0831349999999995</v>
      </c>
      <c r="E71" s="190">
        <f>'Szczegółowe dane operacyjne_PL'!E71</f>
        <v>3.468324</v>
      </c>
      <c r="F71" s="186">
        <f>'Szczegółowe dane operacyjne_PL'!F71</f>
        <v>3.5640000000000001</v>
      </c>
    </row>
    <row r="72" spans="2:6">
      <c r="B72" s="184" t="str">
        <f>RIGHT(TRIM('Szczegółowe dane operacyjne_PL'!B72),LEN(TRIM('Szczegółowe dane operacyjne_PL'!B72))-18)</f>
        <v>Raduszec Stary</v>
      </c>
      <c r="C72" s="185"/>
      <c r="D72" s="186">
        <f>'Szczegółowe dane operacyjne_PL'!D72</f>
        <v>0</v>
      </c>
      <c r="E72" s="190">
        <f>'Szczegółowe dane operacyjne_PL'!E72</f>
        <v>1.4013150000000001</v>
      </c>
      <c r="F72" s="186">
        <f>'Szczegółowe dane operacyjne_PL'!F72</f>
        <v>2.64</v>
      </c>
    </row>
    <row r="73" spans="2:6">
      <c r="B73" s="184" t="str">
        <f>RIGHT(TRIM('Szczegółowe dane operacyjne_PL'!B73),LEN(TRIM('Szczegółowe dane operacyjne_PL'!B73))-18)</f>
        <v>Oława</v>
      </c>
      <c r="C73" s="185"/>
      <c r="D73" s="186">
        <f>'Szczegółowe dane operacyjne_PL'!D73</f>
        <v>2.5487749999999996</v>
      </c>
      <c r="E73" s="190">
        <f>'Szczegółowe dane operacyjne_PL'!E73</f>
        <v>2.8747839999999996</v>
      </c>
      <c r="F73" s="186">
        <f>'Szczegółowe dane operacyjne_PL'!F73</f>
        <v>3.2</v>
      </c>
    </row>
    <row r="74" spans="2:6">
      <c r="B74" s="184" t="str">
        <f>RIGHT(TRIM('Szczegółowe dane operacyjne_PL'!B74),LEN(TRIM('Szczegółowe dane operacyjne_PL'!B74))-18)</f>
        <v>Gorzupia II</v>
      </c>
      <c r="C74" s="185"/>
      <c r="D74" s="186">
        <f>'Szczegółowe dane operacyjne_PL'!D74</f>
        <v>1.7367199999999989</v>
      </c>
      <c r="E74" s="190">
        <f>'Szczegółowe dane operacyjne_PL'!E74</f>
        <v>1.3193800000000002</v>
      </c>
      <c r="F74" s="186">
        <f>'Szczegółowe dane operacyjne_PL'!F74</f>
        <v>1.68</v>
      </c>
    </row>
    <row r="75" spans="2:6">
      <c r="B75" s="184" t="str">
        <f>RIGHT(TRIM('Szczegółowe dane operacyjne_PL'!B75),LEN(TRIM('Szczegółowe dane operacyjne_PL'!B75))-18)</f>
        <v>Grajówka</v>
      </c>
      <c r="C75" s="185"/>
      <c r="D75" s="186">
        <f>'Szczegółowe dane operacyjne_PL'!D75</f>
        <v>1.9324180000000011</v>
      </c>
      <c r="E75" s="190">
        <f>'Szczegółowe dane operacyjne_PL'!E75</f>
        <v>0.95734300000000094</v>
      </c>
      <c r="F75" s="186">
        <f>'Szczegółowe dane operacyjne_PL'!F75</f>
        <v>2.3879999999999999</v>
      </c>
    </row>
    <row r="76" spans="2:6">
      <c r="B76" s="184" t="str">
        <f>RIGHT(TRIM('Szczegółowe dane operacyjne_PL'!B76),LEN(TRIM('Szczegółowe dane operacyjne_PL'!B76))-18)</f>
        <v>Dobrzeń</v>
      </c>
      <c r="C76" s="185"/>
      <c r="D76" s="186">
        <f>'Szczegółowe dane operacyjne_PL'!D76</f>
        <v>1.9633580000000002</v>
      </c>
      <c r="E76" s="190">
        <f>'Szczegółowe dane operacyjne_PL'!E76</f>
        <v>1.5749439999999999</v>
      </c>
      <c r="F76" s="186">
        <f>'Szczegółowe dane operacyjne_PL'!F76</f>
        <v>1.6</v>
      </c>
    </row>
    <row r="77" spans="2:6">
      <c r="B77" s="184" t="str">
        <f>RIGHT(TRIM('Szczegółowe dane operacyjne_PL'!B77),LEN(TRIM('Szczegółowe dane operacyjne_PL'!B77))-18)</f>
        <v>Przysieka</v>
      </c>
      <c r="C77" s="185"/>
      <c r="D77" s="186">
        <f>'Szczegółowe dane operacyjne_PL'!D77</f>
        <v>0.59007500000000002</v>
      </c>
      <c r="E77" s="190">
        <f>'Szczegółowe dane operacyjne_PL'!E77</f>
        <v>0.792022</v>
      </c>
      <c r="F77" s="186">
        <f>'Szczegółowe dane operacyjne_PL'!F77</f>
        <v>1.3120000000000001</v>
      </c>
    </row>
    <row r="78" spans="2:6">
      <c r="B78" s="184" t="str">
        <f>RIGHT(TRIM('Szczegółowe dane operacyjne_PL'!B78),LEN(TRIM('Szczegółowe dane operacyjne_PL'!B78))-18)</f>
        <v>Rakowice</v>
      </c>
      <c r="C78" s="185"/>
      <c r="D78" s="186">
        <f>'Szczegółowe dane operacyjne_PL'!D78</f>
        <v>0.51880500000000007</v>
      </c>
      <c r="E78" s="190">
        <f>'Szczegółowe dane operacyjne_PL'!E78</f>
        <v>0.59344799999999998</v>
      </c>
      <c r="F78" s="186">
        <f>'Szczegółowe dane operacyjne_PL'!F78</f>
        <v>1.92</v>
      </c>
    </row>
    <row r="79" spans="2:6">
      <c r="B79" s="184" t="str">
        <f>RIGHT(TRIM('Szczegółowe dane operacyjne_PL'!B79),LEN(TRIM('Szczegółowe dane operacyjne_PL'!B79))-18)</f>
        <v>Januszkowice</v>
      </c>
      <c r="C79" s="185"/>
      <c r="D79" s="186">
        <f>'Szczegółowe dane operacyjne_PL'!D79</f>
        <v>0.89222000000000001</v>
      </c>
      <c r="E79" s="190">
        <f>'Szczegółowe dane operacyjne_PL'!E79</f>
        <v>1.016481</v>
      </c>
      <c r="F79" s="186">
        <f>'Szczegółowe dane operacyjne_PL'!F79</f>
        <v>1.4</v>
      </c>
    </row>
    <row r="80" spans="2:6">
      <c r="B80" s="184" t="str">
        <f>RIGHT(TRIM('Szczegółowe dane operacyjne_PL'!B80),LEN(TRIM('Szczegółowe dane operacyjne_PL'!B80))-18)</f>
        <v>Gubin</v>
      </c>
      <c r="C80" s="185"/>
      <c r="D80" s="186">
        <f>'Szczegółowe dane operacyjne_PL'!D80</f>
        <v>0</v>
      </c>
      <c r="E80" s="190">
        <f>'Szczegółowe dane operacyjne_PL'!E80</f>
        <v>0.76221099999999997</v>
      </c>
      <c r="F80" s="186">
        <f>'Szczegółowe dane operacyjne_PL'!F80</f>
        <v>1.0940000000000001</v>
      </c>
    </row>
    <row r="81" spans="2:6">
      <c r="B81" s="184" t="str">
        <f>RIGHT(TRIM('Szczegółowe dane operacyjne_PL'!B81),LEN(TRIM('Szczegółowe dane operacyjne_PL'!B81))-18)</f>
        <v>Krapkowice</v>
      </c>
      <c r="C81" s="185"/>
      <c r="D81" s="186">
        <f>'Szczegółowe dane operacyjne_PL'!D81</f>
        <v>0.9020220000000001</v>
      </c>
      <c r="E81" s="190">
        <f>'Szczegółowe dane operacyjne_PL'!E81</f>
        <v>1.272431000000001</v>
      </c>
      <c r="F81" s="186">
        <f>'Szczegółowe dane operacyjne_PL'!F81</f>
        <v>1.26</v>
      </c>
    </row>
    <row r="82" spans="2:6">
      <c r="B82" s="184" t="str">
        <f>RIGHT(TRIM('Szczegółowe dane operacyjne_PL'!B82),LEN(TRIM('Szczegółowe dane operacyjne_PL'!B82))-18)</f>
        <v>Krępna</v>
      </c>
      <c r="C82" s="185"/>
      <c r="D82" s="186">
        <f>'Szczegółowe dane operacyjne_PL'!D82</f>
        <v>1.3410660000000001</v>
      </c>
      <c r="E82" s="190">
        <f>'Szczegółowe dane operacyjne_PL'!E82</f>
        <v>1.522146</v>
      </c>
      <c r="F82" s="186">
        <f>'Szczegółowe dane operacyjne_PL'!F82</f>
        <v>1.26</v>
      </c>
    </row>
    <row r="83" spans="2:6">
      <c r="B83" s="184" t="str">
        <f>RIGHT(TRIM('Szczegółowe dane operacyjne_PL'!B83),LEN(TRIM('Szczegółowe dane operacyjne_PL'!B83))-18)</f>
        <v>Zielisko</v>
      </c>
      <c r="C83" s="185"/>
      <c r="D83" s="186">
        <f>'Szczegółowe dane operacyjne_PL'!D83</f>
        <v>0.86888399999999999</v>
      </c>
      <c r="E83" s="190">
        <f>'Szczegółowe dane operacyjne_PL'!E83</f>
        <v>0.56848399999999999</v>
      </c>
      <c r="F83" s="186">
        <f>'Szczegółowe dane operacyjne_PL'!F83</f>
        <v>1.387</v>
      </c>
    </row>
    <row r="84" spans="2:6">
      <c r="B84" s="184" t="str">
        <f>RIGHT(TRIM('Szczegółowe dane operacyjne_PL'!B84),LEN(TRIM('Szczegółowe dane operacyjne_PL'!B84))-18)</f>
        <v>Zasieki</v>
      </c>
      <c r="C84" s="185"/>
      <c r="D84" s="186">
        <f>'Szczegółowe dane operacyjne_PL'!D84</f>
        <v>0.60417200000000004</v>
      </c>
      <c r="E84" s="190">
        <f>'Szczegółowe dane operacyjne_PL'!E84</f>
        <v>0.62707599999999997</v>
      </c>
      <c r="F84" s="186">
        <f>'Szczegółowe dane operacyjne_PL'!F84</f>
        <v>1.28</v>
      </c>
    </row>
    <row r="85" spans="2:6">
      <c r="B85" s="184" t="str">
        <f>RIGHT(TRIM('Szczegółowe dane operacyjne_PL'!B85),LEN(TRIM('Szczegółowe dane operacyjne_PL'!B85))-18)</f>
        <v>Żagań II</v>
      </c>
      <c r="C85" s="185"/>
      <c r="D85" s="186">
        <f>'Szczegółowe dane operacyjne_PL'!D85</f>
        <v>0.90010799999999991</v>
      </c>
      <c r="E85" s="190">
        <f>'Szczegółowe dane operacyjne_PL'!E85</f>
        <v>0.8084079999999999</v>
      </c>
      <c r="F85" s="186">
        <f>'Szczegółowe dane operacyjne_PL'!F85</f>
        <v>1.24</v>
      </c>
    </row>
    <row r="86" spans="2:6">
      <c r="B86" s="184" t="str">
        <f>RIGHT(TRIM('Szczegółowe dane operacyjne_PL'!B86),LEN(TRIM('Szczegółowe dane operacyjne_PL'!B86))-18)</f>
        <v>Żagań I</v>
      </c>
      <c r="C86" s="185"/>
      <c r="D86" s="186">
        <f>'Szczegółowe dane operacyjne_PL'!D86</f>
        <v>0.75841099999999995</v>
      </c>
      <c r="E86" s="190">
        <f>'Szczegółowe dane operacyjne_PL'!E86</f>
        <v>0.57601900000000006</v>
      </c>
      <c r="F86" s="186">
        <f>'Szczegółowe dane operacyjne_PL'!F86</f>
        <v>0.94499999999999995</v>
      </c>
    </row>
    <row r="87" spans="2:6">
      <c r="B87" s="184" t="str">
        <f>RIGHT(TRIM('Szczegółowe dane operacyjne_PL'!B87),LEN(TRIM('Szczegółowe dane operacyjne_PL'!B87))-18)</f>
        <v>Bukówka</v>
      </c>
      <c r="C87" s="185"/>
      <c r="D87" s="186">
        <f>'Szczegółowe dane operacyjne_PL'!D87</f>
        <v>0.79339300000000001</v>
      </c>
      <c r="E87" s="190">
        <f>'Szczegółowe dane operacyjne_PL'!E87</f>
        <v>0.610433</v>
      </c>
      <c r="F87" s="186">
        <f>'Szczegółowe dane operacyjne_PL'!F87</f>
        <v>0.84</v>
      </c>
    </row>
    <row r="88" spans="2:6">
      <c r="B88" s="184" t="str">
        <f>RIGHT(TRIM('Szczegółowe dane operacyjne_PL'!B88),LEN(TRIM('Szczegółowe dane operacyjne_PL'!B88))-18)</f>
        <v>Sobolice</v>
      </c>
      <c r="C88" s="185"/>
      <c r="D88" s="186">
        <f>'Szczegółowe dane operacyjne_PL'!D88</f>
        <v>0.30465199999999998</v>
      </c>
      <c r="E88" s="190">
        <f>'Szczegółowe dane operacyjne_PL'!E88</f>
        <v>0.45077899999999999</v>
      </c>
      <c r="F88" s="186">
        <f>'Szczegółowe dane operacyjne_PL'!F88</f>
        <v>0.8</v>
      </c>
    </row>
    <row r="89" spans="2:6">
      <c r="B89" s="184" t="str">
        <f>RIGHT(TRIM('Szczegółowe dane operacyjne_PL'!B89),LEN(TRIM('Szczegółowe dane operacyjne_PL'!B89))-18)</f>
        <v>Żarki Wielkie</v>
      </c>
      <c r="C89" s="185"/>
      <c r="D89" s="186">
        <f>'Szczegółowe dane operacyjne_PL'!D89</f>
        <v>0.48399600000000004</v>
      </c>
      <c r="E89" s="190">
        <f>'Szczegółowe dane operacyjne_PL'!E89</f>
        <v>0.43108299999999999</v>
      </c>
      <c r="F89" s="186">
        <f>'Szczegółowe dane operacyjne_PL'!F89</f>
        <v>0.64</v>
      </c>
    </row>
    <row r="90" spans="2:6">
      <c r="B90" s="184" t="str">
        <f>RIGHT(TRIM('Szczegółowe dane operacyjne_PL'!B90),LEN(TRIM('Szczegółowe dane operacyjne_PL'!B90))-18)</f>
        <v>Kliczków</v>
      </c>
      <c r="C90" s="185"/>
      <c r="D90" s="186">
        <f>'Szczegółowe dane operacyjne_PL'!D90</f>
        <v>0</v>
      </c>
      <c r="E90" s="190">
        <f>'Szczegółowe dane operacyjne_PL'!E90</f>
        <v>0.2106839999999999</v>
      </c>
      <c r="F90" s="186">
        <f>'Szczegółowe dane operacyjne_PL'!F90</f>
        <v>0.64400000000000002</v>
      </c>
    </row>
    <row r="91" spans="2:6">
      <c r="B91" s="184" t="str">
        <f>RIGHT(TRIM('Szczegółowe dane operacyjne_PL'!B91),LEN(TRIM('Szczegółowe dane operacyjne_PL'!B91))-18)</f>
        <v>Szprotawa</v>
      </c>
      <c r="C91" s="185"/>
      <c r="D91" s="186">
        <f>'Szczegółowe dane operacyjne_PL'!D91</f>
        <v>0.3047359999999999</v>
      </c>
      <c r="E91" s="190">
        <f>'Szczegółowe dane operacyjne_PL'!E91</f>
        <v>0.32916499999999993</v>
      </c>
      <c r="F91" s="186">
        <f>'Szczegółowe dane operacyjne_PL'!F91</f>
        <v>0.8</v>
      </c>
    </row>
    <row r="92" spans="2:6">
      <c r="B92" s="184" t="str">
        <f>RIGHT(TRIM('Szczegółowe dane operacyjne_PL'!B92),LEN(TRIM('Szczegółowe dane operacyjne_PL'!B92))-18)</f>
        <v>Małomice</v>
      </c>
      <c r="C92" s="185"/>
      <c r="D92" s="186">
        <f>'Szczegółowe dane operacyjne_PL'!D92</f>
        <v>0.30528000000000011</v>
      </c>
      <c r="E92" s="190">
        <f>'Szczegółowe dane operacyjne_PL'!E92</f>
        <v>0.29643099999999994</v>
      </c>
      <c r="F92" s="186">
        <f>'Szczegółowe dane operacyjne_PL'!F92</f>
        <v>0.8</v>
      </c>
    </row>
    <row r="93" spans="2:6">
      <c r="B93" s="184" t="str">
        <f>RIGHT(TRIM('Szczegółowe dane operacyjne_PL'!B93),LEN(TRIM('Szczegółowe dane operacyjne_PL'!B93))-18)</f>
        <v>Nielisz</v>
      </c>
      <c r="C93" s="185"/>
      <c r="D93" s="186">
        <f>'Szczegółowe dane operacyjne_PL'!D93</f>
        <v>0.48610599999999998</v>
      </c>
      <c r="E93" s="190">
        <f>'Szczegółowe dane operacyjne_PL'!E93</f>
        <v>0.49289700000000003</v>
      </c>
      <c r="F93" s="186">
        <f>'Szczegółowe dane operacyjne_PL'!F93</f>
        <v>0.37</v>
      </c>
    </row>
    <row r="94" spans="2:6">
      <c r="B94" s="184" t="str">
        <f>RIGHT(TRIM('Szczegółowe dane operacyjne_PL'!B94),LEN(TRIM('Szczegółowe dane operacyjne_PL'!B94))-18)</f>
        <v>MEW Myczkowce</v>
      </c>
      <c r="C94" s="185"/>
      <c r="D94" s="186">
        <f>'Szczegółowe dane operacyjne_PL'!D94</f>
        <v>0.34005599999999997</v>
      </c>
      <c r="E94" s="190">
        <f>'Szczegółowe dane operacyjne_PL'!E94</f>
        <v>0.327878</v>
      </c>
      <c r="F94" s="186">
        <f>'Szczegółowe dane operacyjne_PL'!F94</f>
        <v>0.2</v>
      </c>
    </row>
    <row r="95" spans="2:6" ht="15" thickBot="1">
      <c r="B95" s="184" t="str">
        <f>RIGHT(TRIM('Szczegółowe dane operacyjne_PL'!B95),LEN(TRIM('Szczegółowe dane operacyjne_PL'!B95))-18)</f>
        <v>Gorzupia I</v>
      </c>
      <c r="C95" s="185"/>
      <c r="D95" s="186">
        <f>'Szczegółowe dane operacyjne_PL'!D95</f>
        <v>0</v>
      </c>
      <c r="E95" s="190">
        <f>'Szczegółowe dane operacyjne_PL'!E95</f>
        <v>0</v>
      </c>
      <c r="F95" s="186">
        <f>'Szczegółowe dane operacyjne_PL'!F95</f>
        <v>0.65300000000000002</v>
      </c>
    </row>
    <row r="96" spans="2:6" ht="15" thickBot="1">
      <c r="B96" s="187" t="s">
        <v>280</v>
      </c>
      <c r="C96" s="187"/>
      <c r="D96" s="188">
        <f>SUM(D97:D98)</f>
        <v>292.22983000000011</v>
      </c>
      <c r="E96" s="314">
        <f t="shared" ref="E96:F96" si="3">SUM(E97:E98)</f>
        <v>251.35073</v>
      </c>
      <c r="F96" s="188">
        <f t="shared" si="3"/>
        <v>1250.5999999999999</v>
      </c>
    </row>
    <row r="97" spans="2:27">
      <c r="B97" s="189" t="str">
        <f>RIGHT(TRIM('Szczegółowe dane operacyjne_PL'!B97),LEN(TRIM('Szczegółowe dane operacyjne_PL'!B97))-18)</f>
        <v>Żarnowiec</v>
      </c>
      <c r="C97" s="189"/>
      <c r="D97" s="190">
        <f>'Szczegółowe dane operacyjne_PL'!D97</f>
        <v>180.16548000000009</v>
      </c>
      <c r="E97" s="315">
        <f>'Szczegółowe dane operacyjne_PL'!E97</f>
        <v>147.43922999999998</v>
      </c>
      <c r="F97" s="190">
        <f>'Szczegółowe dane operacyjne_PL'!F97</f>
        <v>710.6</v>
      </c>
    </row>
    <row r="98" spans="2:27" ht="15" thickBot="1">
      <c r="B98" s="189" t="str">
        <f>RIGHT(TRIM('Szczegółowe dane operacyjne_PL'!B98),LEN(TRIM('Szczegółowe dane operacyjne_PL'!B98))-18)</f>
        <v>Porąbka-Żar</v>
      </c>
      <c r="C98" s="189"/>
      <c r="D98" s="190">
        <f>'Szczegółowe dane operacyjne_PL'!D98</f>
        <v>112.06434999999999</v>
      </c>
      <c r="E98" s="315">
        <f>'Szczegółowe dane operacyjne_PL'!E98</f>
        <v>103.9115</v>
      </c>
      <c r="F98" s="190">
        <f>'Szczegółowe dane operacyjne_PL'!F98</f>
        <v>540</v>
      </c>
    </row>
    <row r="99" spans="2:27" ht="15" thickBot="1">
      <c r="B99" s="191" t="s">
        <v>281</v>
      </c>
      <c r="C99" s="187"/>
      <c r="D99" s="188">
        <f>SUM(D100:D101)</f>
        <v>52.86869999999999</v>
      </c>
      <c r="E99" s="314">
        <f t="shared" ref="E99" si="4">SUM(E100:E101)</f>
        <v>36.220669999999998</v>
      </c>
      <c r="F99" s="188">
        <f t="shared" ref="F99" si="5">SUM(F100:F101)</f>
        <v>286.63499999999999</v>
      </c>
    </row>
    <row r="100" spans="2:27">
      <c r="B100" s="189" t="str">
        <f>RIGHT(TRIM('Szczegółowe dane operacyjne_PL'!B100),LEN(TRIM('Szczegółowe dane operacyjne_PL'!B100))-18)</f>
        <v>Solina</v>
      </c>
      <c r="C100" s="189"/>
      <c r="D100" s="190">
        <f>'Szczegółowe dane operacyjne_PL'!D100</f>
        <v>30.815509999999996</v>
      </c>
      <c r="E100" s="315">
        <f>'Szczegółowe dane operacyjne_PL'!E100</f>
        <v>23.420909999999989</v>
      </c>
      <c r="F100" s="190">
        <f>'Szczegółowe dane operacyjne_PL'!F100</f>
        <v>198.66</v>
      </c>
    </row>
    <row r="101" spans="2:27">
      <c r="B101" s="189" t="str">
        <f>RIGHT(TRIM('Szczegółowe dane operacyjne_PL'!B101),LEN(TRIM('Szczegółowe dane operacyjne_PL'!B101))-18)</f>
        <v>Dychów</v>
      </c>
      <c r="C101" s="189"/>
      <c r="D101" s="190">
        <f>'Szczegółowe dane operacyjne_PL'!D101</f>
        <v>22.053189999999997</v>
      </c>
      <c r="E101" s="315">
        <f>'Szczegółowe dane operacyjne_PL'!E101</f>
        <v>12.799760000000012</v>
      </c>
      <c r="F101" s="190">
        <f>'Szczegółowe dane operacyjne_PL'!F101</f>
        <v>87.974999999999994</v>
      </c>
    </row>
    <row r="103" spans="2:27" ht="15" customHeight="1" thickBot="1">
      <c r="B103" s="192" t="s">
        <v>282</v>
      </c>
      <c r="C103" s="193"/>
      <c r="D103" s="193"/>
      <c r="E103" s="193"/>
      <c r="AA103" s="70"/>
    </row>
    <row r="104" spans="2:27">
      <c r="B104" s="404" t="s">
        <v>278</v>
      </c>
      <c r="C104" s="404"/>
      <c r="D104" s="397"/>
      <c r="E104" s="401"/>
      <c r="F104" s="310"/>
    </row>
    <row r="105" spans="2:27">
      <c r="B105" s="402"/>
      <c r="C105" s="402"/>
      <c r="D105" s="402" t="s">
        <v>228</v>
      </c>
      <c r="E105" s="403"/>
      <c r="F105" s="311" t="s">
        <v>223</v>
      </c>
    </row>
    <row r="106" spans="2:27">
      <c r="B106" s="402"/>
      <c r="C106" s="402"/>
      <c r="D106" s="402" t="s">
        <v>234</v>
      </c>
      <c r="E106" s="403"/>
      <c r="F106" s="304" t="s">
        <v>236</v>
      </c>
    </row>
    <row r="107" spans="2:27" ht="15" thickBot="1">
      <c r="B107" s="405"/>
      <c r="C107" s="405"/>
      <c r="D107" s="312" t="str">
        <f>D65</f>
        <v>Q4 2023</v>
      </c>
      <c r="E107" s="312" t="str">
        <f>E65</f>
        <v>Q4 2022</v>
      </c>
      <c r="F107" s="312" t="str">
        <f>F65</f>
        <v>Q4 2023</v>
      </c>
    </row>
    <row r="108" spans="2:27" ht="15" thickBot="1">
      <c r="B108" s="180" t="s">
        <v>283</v>
      </c>
      <c r="C108" s="180"/>
      <c r="D108" s="198">
        <f>SUM(D109:D129)</f>
        <v>608.26690499999995</v>
      </c>
      <c r="E108" s="198">
        <f t="shared" ref="E108:F108" si="6">SUM(E109:E129)</f>
        <v>405.74588100000005</v>
      </c>
      <c r="F108" s="198">
        <f t="shared" si="6"/>
        <v>797.24</v>
      </c>
    </row>
    <row r="109" spans="2:27">
      <c r="B109" s="184" t="str">
        <f>RIGHT(TRIM('Szczegółowe dane operacyjne_PL'!B109),LEN(TRIM('Szczegółowe dane operacyjne_PL'!B109))-15)</f>
        <v>Lotnisko</v>
      </c>
      <c r="C109" s="184"/>
      <c r="D109" s="316">
        <f>'Szczegółowe dane operacyjne_PL'!D109</f>
        <v>64.517099999999999</v>
      </c>
      <c r="E109" s="317">
        <f>'Szczegółowe dane operacyjne_PL'!E109</f>
        <v>40.931809999999999</v>
      </c>
      <c r="F109" s="318">
        <f>'Szczegółowe dane operacyjne_PL'!F109</f>
        <v>94.5</v>
      </c>
    </row>
    <row r="110" spans="2:27">
      <c r="B110" s="184" t="str">
        <f>RIGHT(TRIM('Szczegółowe dane operacyjne_PL'!B110),LEN(TRIM('Szczegółowe dane operacyjne_PL'!B110))-15)</f>
        <v>Resko II</v>
      </c>
      <c r="C110" s="184"/>
      <c r="D110" s="317">
        <f>'Szczegółowe dane operacyjne_PL'!D110</f>
        <v>64.316821999999988</v>
      </c>
      <c r="E110" s="317">
        <f>'Szczegółowe dane operacyjne_PL'!E110</f>
        <v>45.984040999999998</v>
      </c>
      <c r="F110" s="318">
        <f>'Szczegółowe dane operacyjne_PL'!F110</f>
        <v>76</v>
      </c>
    </row>
    <row r="111" spans="2:27">
      <c r="B111" s="184" t="str">
        <f>RIGHT(TRIM('Szczegółowe dane operacyjne_PL'!B111),LEN(TRIM('Szczegółowe dane operacyjne_PL'!B111))-15)</f>
        <v>Żuromin</v>
      </c>
      <c r="C111" s="184"/>
      <c r="D111" s="317">
        <f>'Szczegółowe dane operacyjne_PL'!D111</f>
        <v>43.759570999999994</v>
      </c>
      <c r="E111" s="317">
        <f>'Szczegółowe dane operacyjne_PL'!E111</f>
        <v>27.478044999999991</v>
      </c>
      <c r="F111" s="318">
        <f>'Szczegółowe dane operacyjne_PL'!F111</f>
        <v>61.23</v>
      </c>
    </row>
    <row r="112" spans="2:27">
      <c r="B112" s="184" t="str">
        <f>RIGHT(TRIM('Szczegółowe dane operacyjne_PL'!B112),LEN(TRIM('Szczegółowe dane operacyjne_PL'!B112))-15)</f>
        <v>Pelplin</v>
      </c>
      <c r="C112" s="184"/>
      <c r="D112" s="317">
        <f>'Szczegółowe dane operacyjne_PL'!D112</f>
        <v>32.815690000000011</v>
      </c>
      <c r="E112" s="317">
        <f>'Szczegółowe dane operacyjne_PL'!E112</f>
        <v>20.841469</v>
      </c>
      <c r="F112" s="318">
        <f>'Szczegółowe dane operacyjne_PL'!F112</f>
        <v>48.96</v>
      </c>
    </row>
    <row r="113" spans="2:6">
      <c r="B113" s="184" t="str">
        <f>RIGHT(TRIM('Szczegółowe dane operacyjne_PL'!B113),LEN(TRIM('Szczegółowe dane operacyjne_PL'!B113))-15)</f>
        <v>Karwice</v>
      </c>
      <c r="C113" s="184"/>
      <c r="D113" s="317">
        <f>'Szczegółowe dane operacyjne_PL'!D113</f>
        <v>30.252591999999989</v>
      </c>
      <c r="E113" s="317">
        <f>'Szczegółowe dane operacyjne_PL'!E113</f>
        <v>19.535318</v>
      </c>
      <c r="F113" s="318">
        <f>'Szczegółowe dane operacyjne_PL'!F113</f>
        <v>46</v>
      </c>
    </row>
    <row r="114" spans="2:6">
      <c r="B114" s="184" t="str">
        <f>RIGHT(TRIM('Szczegółowe dane operacyjne_PL'!B114),LEN(TRIM('Szczegółowe dane operacyjne_PL'!B114))-15)</f>
        <v>Kisielice</v>
      </c>
      <c r="C114" s="184"/>
      <c r="D114" s="317">
        <f>'Szczegółowe dane operacyjne_PL'!D114</f>
        <v>25.095426</v>
      </c>
      <c r="E114" s="317">
        <f>'Szczegółowe dane operacyjne_PL'!E114</f>
        <v>16.295843999999992</v>
      </c>
      <c r="F114" s="318">
        <f>'Szczegółowe dane operacyjne_PL'!F114</f>
        <v>41.19</v>
      </c>
    </row>
    <row r="115" spans="2:6">
      <c r="B115" s="184" t="str">
        <f>RIGHT(TRIM('Szczegółowe dane operacyjne_PL'!B115),LEN(TRIM('Szczegółowe dane operacyjne_PL'!B115))-15)</f>
        <v>Jagniątkowo</v>
      </c>
      <c r="C115" s="184"/>
      <c r="D115" s="317">
        <f>'Szczegółowe dane operacyjne_PL'!D115</f>
        <v>25.211721999999991</v>
      </c>
      <c r="E115" s="317">
        <f>'Szczegółowe dane operacyjne_PL'!E115</f>
        <v>16.184031999999998</v>
      </c>
      <c r="F115" s="318">
        <f>'Szczegółowe dane operacyjne_PL'!F115</f>
        <v>34.24</v>
      </c>
    </row>
    <row r="116" spans="2:6">
      <c r="B116" s="184" t="str">
        <f>RIGHT(TRIM('Szczegółowe dane operacyjne_PL'!B116),LEN(TRIM('Szczegółowe dane operacyjne_PL'!B116))-15)</f>
        <v>Wojciechowo</v>
      </c>
      <c r="C116" s="184"/>
      <c r="D116" s="317">
        <f>'Szczegółowe dane operacyjne_PL'!D116</f>
        <v>21.434692999999992</v>
      </c>
      <c r="E116" s="317">
        <f>'Szczegółowe dane operacyjne_PL'!E116</f>
        <v>14.217632999999999</v>
      </c>
      <c r="F116" s="318">
        <f>'Szczegółowe dane operacyjne_PL'!F116</f>
        <v>28.28</v>
      </c>
    </row>
    <row r="117" spans="2:6">
      <c r="B117" s="184" t="str">
        <f>RIGHT(TRIM('Szczegółowe dane operacyjne_PL'!B117),LEN(TRIM('Szczegółowe dane operacyjne_PL'!B117))-15)</f>
        <v>Karnice I</v>
      </c>
      <c r="C117" s="184"/>
      <c r="D117" s="317">
        <f>'Szczegółowe dane operacyjne_PL'!D117</f>
        <v>19.918689999999998</v>
      </c>
      <c r="E117" s="317">
        <f>'Szczegółowe dane operacyjne_PL'!E117</f>
        <v>13.085396999999999</v>
      </c>
      <c r="F117" s="318">
        <f>'Szczegółowe dane operacyjne_PL'!F117</f>
        <v>31.2</v>
      </c>
    </row>
    <row r="118" spans="2:6">
      <c r="B118" s="184" t="str">
        <f>RIGHT(TRIM('Szczegółowe dane operacyjne_PL'!B118),LEN(TRIM('Szczegółowe dane operacyjne_PL'!B118))-15)</f>
        <v>Kamieńsk</v>
      </c>
      <c r="C118" s="184"/>
      <c r="D118" s="317">
        <f>'Szczegółowe dane operacyjne_PL'!D118</f>
        <v>20.793299999999999</v>
      </c>
      <c r="E118" s="317">
        <f>'Szczegółowe dane operacyjne_PL'!E118</f>
        <v>15.599594999999999</v>
      </c>
      <c r="F118" s="318">
        <f>'Szczegółowe dane operacyjne_PL'!F118</f>
        <v>31.2</v>
      </c>
    </row>
    <row r="119" spans="2:6">
      <c r="B119" s="184" t="str">
        <f>RIGHT(TRIM('Szczegółowe dane operacyjne_PL'!B119),LEN(TRIM('Szczegółowe dane operacyjne_PL'!B119))-15)</f>
        <v>Malbork</v>
      </c>
      <c r="C119" s="184"/>
      <c r="D119" s="317">
        <f>'Szczegółowe dane operacyjne_PL'!D119</f>
        <v>13.442347999999999</v>
      </c>
      <c r="E119" s="317">
        <f>'Szczegółowe dane operacyjne_PL'!E119</f>
        <v>8.6535680000000017</v>
      </c>
      <c r="F119" s="318">
        <f>'Szczegółowe dane operacyjne_PL'!F119</f>
        <v>18.239999999999998</v>
      </c>
    </row>
    <row r="120" spans="2:6">
      <c r="B120" s="184" t="str">
        <f>RIGHT(TRIM('Szczegółowe dane operacyjne_PL'!B120),LEN(TRIM('Szczegółowe dane operacyjne_PL'!B120))-15)</f>
        <v>Resko I</v>
      </c>
      <c r="C120" s="184"/>
      <c r="D120" s="317">
        <f>'Szczegółowe dane operacyjne_PL'!D120</f>
        <v>9.9076180000000011</v>
      </c>
      <c r="E120" s="317">
        <f>'Szczegółowe dane operacyjne_PL'!E120</f>
        <v>6.5142100000000003</v>
      </c>
      <c r="F120" s="318">
        <f>'Szczegółowe dane operacyjne_PL'!F120</f>
        <v>14.28</v>
      </c>
    </row>
    <row r="121" spans="2:6">
      <c r="B121" s="184" t="str">
        <f>RIGHT(TRIM('Szczegółowe dane operacyjne_PL'!B121),LEN(TRIM('Szczegółowe dane operacyjne_PL'!B121))-15)</f>
        <v>Kisielice II</v>
      </c>
      <c r="C121" s="184"/>
      <c r="D121" s="317">
        <f>'Szczegółowe dane operacyjne_PL'!D121</f>
        <v>6.2582620000000002</v>
      </c>
      <c r="E121" s="317">
        <f>'Szczegółowe dane operacyjne_PL'!E121</f>
        <v>6.095173</v>
      </c>
      <c r="F121" s="318">
        <f>'Szczegółowe dane operacyjne_PL'!F121</f>
        <v>12.42</v>
      </c>
    </row>
    <row r="122" spans="2:6">
      <c r="B122" s="184" t="str">
        <f>RIGHT(TRIM('Szczegółowe dane operacyjne_PL'!B122),LEN(TRIM('Szczegółowe dane operacyjne_PL'!B122))-15)</f>
        <v>Galicja</v>
      </c>
      <c r="C122" s="184"/>
      <c r="D122" s="317">
        <f>'Szczegółowe dane operacyjne_PL'!D122</f>
        <v>9.256456</v>
      </c>
      <c r="E122" s="317">
        <f>'Szczegółowe dane operacyjne_PL'!E122</f>
        <v>5.8257030000000016</v>
      </c>
      <c r="F122" s="318">
        <f>'Szczegółowe dane operacyjne_PL'!F122</f>
        <v>12.24</v>
      </c>
    </row>
    <row r="123" spans="2:6">
      <c r="B123" s="184" t="str">
        <f>RIGHT(TRIM('Szczegółowe dane operacyjne_PL'!B123),LEN(TRIM('Szczegółowe dane operacyjne_PL'!B123))-15)</f>
        <v>Karnice II</v>
      </c>
      <c r="C123" s="184"/>
      <c r="D123" s="317">
        <f>'Szczegółowe dane operacyjne_PL'!D123</f>
        <v>23.512575000000012</v>
      </c>
      <c r="E123" s="317">
        <f>'Szczegółowe dane operacyjne_PL'!E123</f>
        <v>18.681422000000001</v>
      </c>
      <c r="F123" s="318">
        <f>'Szczegółowe dane operacyjne_PL'!F123</f>
        <v>22.6</v>
      </c>
    </row>
    <row r="124" spans="2:6">
      <c r="B124" s="184" t="str">
        <f>RIGHT(TRIM('Szczegółowe dane operacyjne_PL'!B124),LEN(TRIM('Szczegółowe dane operacyjne_PL'!B124))-15)</f>
        <v>Rybice/Starza</v>
      </c>
      <c r="C124" s="184"/>
      <c r="D124" s="317">
        <f>'Szczegółowe dane operacyjne_PL'!D124</f>
        <v>69.185783999999998</v>
      </c>
      <c r="E124" s="317">
        <f>'Szczegółowe dane operacyjne_PL'!E124</f>
        <v>53.824160999999989</v>
      </c>
      <c r="F124" s="318">
        <f>'Szczegółowe dane operacyjne_PL'!F124</f>
        <v>74.58</v>
      </c>
    </row>
    <row r="125" spans="2:6">
      <c r="B125" s="184" t="str">
        <f>RIGHT(TRIM('Szczegółowe dane operacyjne_PL'!B125),LEN(TRIM('Szczegółowe dane operacyjne_PL'!B125))-15)</f>
        <v>Skoczykłody</v>
      </c>
      <c r="C125" s="184"/>
      <c r="D125" s="317">
        <f>'Szczegółowe dane operacyjne_PL'!D125</f>
        <v>30.675118999999999</v>
      </c>
      <c r="E125" s="317">
        <f>'Szczegółowe dane operacyjne_PL'!E125</f>
        <v>22.497904000000002</v>
      </c>
      <c r="F125" s="318">
        <f>'Szczegółowe dane operacyjne_PL'!F125</f>
        <v>41</v>
      </c>
    </row>
    <row r="126" spans="2:6">
      <c r="B126" s="184" t="str">
        <f>RIGHT(TRIM('Szczegółowe dane operacyjne_PL'!B126),LEN(TRIM('Szczegółowe dane operacyjne_PL'!B126))-15)</f>
        <v>Jóźwin</v>
      </c>
      <c r="C126" s="184"/>
      <c r="D126" s="317">
        <f>'Szczegółowe dane operacyjne_PL'!D126</f>
        <v>18.270318</v>
      </c>
      <c r="E126" s="317">
        <f>'Szczegółowe dane operacyjne_PL'!E126</f>
        <v>12.392685</v>
      </c>
      <c r="F126" s="318">
        <f>'Szczegółowe dane operacyjne_PL'!F126</f>
        <v>25.33</v>
      </c>
    </row>
    <row r="127" spans="2:6">
      <c r="B127" s="184" t="str">
        <f>RIGHT(TRIM('Szczegółowe dane operacyjne_PL'!B127),LEN(TRIM('Szczegółowe dane operacyjne_PL'!B127))-15)</f>
        <v>Radzyń</v>
      </c>
      <c r="C127" s="184"/>
      <c r="D127" s="317">
        <f>'Szczegółowe dane operacyjne_PL'!D127</f>
        <v>40.286695000000002</v>
      </c>
      <c r="E127" s="317">
        <f>'Szczegółowe dane operacyjne_PL'!E127</f>
        <v>30.434203</v>
      </c>
      <c r="F127" s="318">
        <f>'Szczegółowe dane operacyjne_PL'!F127</f>
        <v>36.9</v>
      </c>
    </row>
    <row r="128" spans="2:6">
      <c r="B128" s="184" t="str">
        <f>RIGHT(TRIM('Szczegółowe dane operacyjne_PL'!B128),LEN(TRIM('Szczegółowe dane operacyjne_PL'!B128))-15)</f>
        <v>Ścieki</v>
      </c>
      <c r="C128" s="184"/>
      <c r="D128" s="317">
        <f>'Szczegółowe dane operacyjne_PL'!D128</f>
        <v>16.006665999999989</v>
      </c>
      <c r="E128" s="317">
        <f>'Szczegółowe dane operacyjne_PL'!E128</f>
        <v>10.673668000000001</v>
      </c>
      <c r="F128" s="318">
        <f>'Szczegółowe dane operacyjne_PL'!F128</f>
        <v>22</v>
      </c>
    </row>
    <row r="129" spans="2:6" ht="15" thickBot="1">
      <c r="B129" s="184" t="str">
        <f>RIGHT(TRIM('Szczegółowe dane operacyjne_PL'!B129),LEN(TRIM('Szczegółowe dane operacyjne_PL'!B129))-15)</f>
        <v>Zalesie</v>
      </c>
      <c r="C129" s="184"/>
      <c r="D129" s="319">
        <f>'Szczegółowe dane operacyjne_PL'!D129</f>
        <v>23.349457999999998</v>
      </c>
      <c r="E129" s="317">
        <f>'Szczegółowe dane operacyjne_PL'!E129</f>
        <v>0</v>
      </c>
      <c r="F129" s="318">
        <f>'Szczegółowe dane operacyjne_PL'!F129</f>
        <v>24.85</v>
      </c>
    </row>
    <row r="130" spans="2:6" ht="15" thickBot="1">
      <c r="B130" s="187" t="s">
        <v>284</v>
      </c>
      <c r="C130" s="187"/>
      <c r="D130" s="198">
        <f>SUM(D131:D160)</f>
        <v>3.1317179999999998</v>
      </c>
      <c r="E130" s="320">
        <f t="shared" ref="E130:F130" si="7">SUM(E131:E160)</f>
        <v>0.81535999999999997</v>
      </c>
      <c r="F130" s="321">
        <f t="shared" si="7"/>
        <v>49.165000000000006</v>
      </c>
    </row>
    <row r="131" spans="2:6">
      <c r="B131" s="184" t="str">
        <f>RIGHT(TRIM('Szczegółowe dane operacyjne_PL'!B131),LEN(TRIM('Szczegółowe dane operacyjne_PL'!B131))-27)</f>
        <v>Żar</v>
      </c>
      <c r="C131" s="184"/>
      <c r="D131" s="318">
        <f>'Szczegółowe dane operacyjne_PL'!D131</f>
        <v>6.0983999999999969E-2</v>
      </c>
      <c r="E131" s="318">
        <f>'Szczegółowe dane operacyjne_PL'!E131</f>
        <v>7.7103999999999895E-2</v>
      </c>
      <c r="F131" s="318">
        <f>'Szczegółowe dane operacyjne_PL'!F131</f>
        <v>0.6</v>
      </c>
    </row>
    <row r="132" spans="2:6">
      <c r="B132" s="184" t="str">
        <f>RIGHT(TRIM('Szczegółowe dane operacyjne_PL'!B132),LEN(TRIM('Szczegółowe dane operacyjne_PL'!B132))-27)</f>
        <v>Lesko</v>
      </c>
      <c r="C132" s="184"/>
      <c r="D132" s="318">
        <f>'Szczegółowe dane operacyjne_PL'!D132</f>
        <v>0.10963300000000001</v>
      </c>
      <c r="E132" s="318">
        <f>'Szczegółowe dane operacyjne_PL'!E132</f>
        <v>0.13095600000000021</v>
      </c>
      <c r="F132" s="318">
        <f>'Szczegółowe dane operacyjne_PL'!F132</f>
        <v>0.999</v>
      </c>
    </row>
    <row r="133" spans="2:6">
      <c r="B133" s="184" t="str">
        <f>RIGHT(TRIM('Szczegółowe dane operacyjne_PL'!B133),LEN(TRIM('Szczegółowe dane operacyjne_PL'!B133))-27)</f>
        <v>Bliskowice</v>
      </c>
      <c r="C133" s="184"/>
      <c r="D133" s="318">
        <f>'Szczegółowe dane operacyjne_PL'!D133</f>
        <v>0.1136479999999999</v>
      </c>
      <c r="E133" s="318">
        <f>'Szczegółowe dane operacyjne_PL'!E133</f>
        <v>0.1237609999999999</v>
      </c>
      <c r="F133" s="318">
        <f>'Szczegółowe dane operacyjne_PL'!F133</f>
        <v>0.999</v>
      </c>
    </row>
    <row r="134" spans="2:6">
      <c r="B134" s="184" t="str">
        <f>RIGHT(TRIM('Szczegółowe dane operacyjne_PL'!B134),LEN(TRIM('Szczegółowe dane operacyjne_PL'!B134))-27)</f>
        <v>Lutol I</v>
      </c>
      <c r="C134" s="184"/>
      <c r="D134" s="318">
        <f>'Szczegółowe dane operacyjne_PL'!D134</f>
        <v>0.1095580000000001</v>
      </c>
      <c r="E134" s="318">
        <f>'Szczegółowe dane operacyjne_PL'!E134</f>
        <v>0.14238900000000002</v>
      </c>
      <c r="F134" s="318">
        <f>'Szczegółowe dane operacyjne_PL'!F134</f>
        <v>0.999</v>
      </c>
    </row>
    <row r="135" spans="2:6">
      <c r="B135" s="184" t="str">
        <f>RIGHT(TRIM('Szczegółowe dane operacyjne_PL'!B135),LEN(TRIM('Szczegółowe dane operacyjne_PL'!B135))-27)</f>
        <v>Lutol II</v>
      </c>
      <c r="C135" s="184"/>
      <c r="D135" s="318">
        <f>'Szczegółowe dane operacyjne_PL'!D135</f>
        <v>0.10572599999999989</v>
      </c>
      <c r="E135" s="318">
        <f>'Szczegółowe dane operacyjne_PL'!E135</f>
        <v>0.1414949999999999</v>
      </c>
      <c r="F135" s="318">
        <f>'Szczegółowe dane operacyjne_PL'!F135</f>
        <v>0.999</v>
      </c>
    </row>
    <row r="136" spans="2:6">
      <c r="B136" s="184" t="str">
        <f>RIGHT(TRIM('Szczegółowe dane operacyjne_PL'!B136),LEN(TRIM('Szczegółowe dane operacyjne_PL'!B136))-27)</f>
        <v>Górzyn II</v>
      </c>
      <c r="C136" s="184"/>
      <c r="D136" s="318">
        <f>'Szczegółowe dane operacyjne_PL'!D136</f>
        <v>0.11224599999999998</v>
      </c>
      <c r="E136" s="318">
        <f>'Szczegółowe dane operacyjne_PL'!E136</f>
        <v>0</v>
      </c>
      <c r="F136" s="318">
        <f>'Szczegółowe dane operacyjne_PL'!F136</f>
        <v>0.996</v>
      </c>
    </row>
    <row r="137" spans="2:6">
      <c r="B137" s="184" t="str">
        <f>RIGHT(TRIM('Szczegółowe dane operacyjne_PL'!B137),LEN(TRIM('Szczegółowe dane operacyjne_PL'!B137))-27)</f>
        <v>Kłodzin I</v>
      </c>
      <c r="C137" s="184"/>
      <c r="D137" s="318">
        <f>'Szczegółowe dane operacyjne_PL'!D137</f>
        <v>9.6950000000000106E-2</v>
      </c>
      <c r="E137" s="318">
        <f>'Szczegółowe dane operacyjne_PL'!E137</f>
        <v>0</v>
      </c>
      <c r="F137" s="318">
        <f>'Szczegółowe dane operacyjne_PL'!F137</f>
        <v>0.996</v>
      </c>
    </row>
    <row r="138" spans="2:6">
      <c r="B138" s="184" t="str">
        <f>RIGHT(TRIM('Szczegółowe dane operacyjne_PL'!B138),LEN(TRIM('Szczegółowe dane operacyjne_PL'!B138))-27)</f>
        <v>Kłodzin II</v>
      </c>
      <c r="C138" s="184"/>
      <c r="D138" s="318">
        <f>'Szczegółowe dane operacyjne_PL'!D138</f>
        <v>9.5551999999999901E-2</v>
      </c>
      <c r="E138" s="318">
        <f>'Szczegółowe dane operacyjne_PL'!E138</f>
        <v>0</v>
      </c>
      <c r="F138" s="318">
        <f>'Szczegółowe dane operacyjne_PL'!F138</f>
        <v>0.996</v>
      </c>
    </row>
    <row r="139" spans="2:6">
      <c r="B139" s="184" t="str">
        <f>RIGHT(TRIM('Szczegółowe dane operacyjne_PL'!B139),LEN(TRIM('Szczegółowe dane operacyjne_PL'!B139))-27)</f>
        <v>Sędzinko I</v>
      </c>
      <c r="C139" s="184"/>
      <c r="D139" s="318">
        <f>'Szczegółowe dane operacyjne_PL'!D139</f>
        <v>0.1055839999999999</v>
      </c>
      <c r="E139" s="318">
        <f>'Szczegółowe dane operacyjne_PL'!E139</f>
        <v>0</v>
      </c>
      <c r="F139" s="318">
        <f>'Szczegółowe dane operacyjne_PL'!F139</f>
        <v>0.996</v>
      </c>
    </row>
    <row r="140" spans="2:6">
      <c r="B140" s="184" t="str">
        <f>RIGHT(TRIM('Szczegółowe dane operacyjne_PL'!B140),LEN(TRIM('Szczegółowe dane operacyjne_PL'!B140))-27)</f>
        <v>Sędzinko II</v>
      </c>
      <c r="C140" s="184"/>
      <c r="D140" s="318">
        <f>'Szczegółowe dane operacyjne_PL'!D140</f>
        <v>0.107032</v>
      </c>
      <c r="E140" s="318">
        <f>'Szczegółowe dane operacyjne_PL'!E140</f>
        <v>0</v>
      </c>
      <c r="F140" s="318">
        <f>'Szczegółowe dane operacyjne_PL'!F140</f>
        <v>0.996</v>
      </c>
    </row>
    <row r="141" spans="2:6">
      <c r="B141" s="184" t="str">
        <f>RIGHT(TRIM('Szczegółowe dane operacyjne_PL'!B141),LEN(TRIM('Szczegółowe dane operacyjne_PL'!B141))-27)</f>
        <v>Niedysz I</v>
      </c>
      <c r="C141" s="184"/>
      <c r="D141" s="318">
        <f>'Szczegółowe dane operacyjne_PL'!D141</f>
        <v>8.630499999999991E-2</v>
      </c>
      <c r="E141" s="318">
        <f>'Szczegółowe dane operacyjne_PL'!E141</f>
        <v>0</v>
      </c>
      <c r="F141" s="318">
        <f>'Szczegółowe dane operacyjne_PL'!F141</f>
        <v>0.996</v>
      </c>
    </row>
    <row r="142" spans="2:6">
      <c r="B142" s="184" t="str">
        <f>RIGHT(TRIM('Szczegółowe dane operacyjne_PL'!B142),LEN(TRIM('Szczegółowe dane operacyjne_PL'!B142))-27)</f>
        <v>Niedysz II</v>
      </c>
      <c r="C142" s="184"/>
      <c r="D142" s="318">
        <f>'Szczegółowe dane operacyjne_PL'!D142</f>
        <v>8.0351000000000047E-2</v>
      </c>
      <c r="E142" s="318">
        <f>'Szczegółowe dane operacyjne_PL'!E142</f>
        <v>0</v>
      </c>
      <c r="F142" s="318">
        <f>'Szczegółowe dane operacyjne_PL'!F142</f>
        <v>0.996</v>
      </c>
    </row>
    <row r="143" spans="2:6">
      <c r="B143" s="184" t="str">
        <f>RIGHT(TRIM('Szczegółowe dane operacyjne_PL'!B143),LEN(TRIM('Szczegółowe dane operacyjne_PL'!B143))-27)</f>
        <v>Kusin I</v>
      </c>
      <c r="C143" s="184"/>
      <c r="D143" s="318">
        <f>'Szczegółowe dane operacyjne_PL'!D143</f>
        <v>8.5831000000000102E-2</v>
      </c>
      <c r="E143" s="318">
        <f>'Szczegółowe dane operacyjne_PL'!E143</f>
        <v>0</v>
      </c>
      <c r="F143" s="318">
        <f>'Szczegółowe dane operacyjne_PL'!F143</f>
        <v>0.999</v>
      </c>
    </row>
    <row r="144" spans="2:6">
      <c r="B144" s="184" t="str">
        <f>RIGHT(TRIM('Szczegółowe dane operacyjne_PL'!B144),LEN(TRIM('Szczegółowe dane operacyjne_PL'!B144))-27)</f>
        <v>Opoczno</v>
      </c>
      <c r="C144" s="184"/>
      <c r="D144" s="318">
        <f>'Szczegółowe dane operacyjne_PL'!D144</f>
        <v>0.10769600000000001</v>
      </c>
      <c r="E144" s="318">
        <f>'Szczegółowe dane operacyjne_PL'!E144</f>
        <v>0</v>
      </c>
      <c r="F144" s="318">
        <f>'Szczegółowe dane operacyjne_PL'!F144</f>
        <v>0.999</v>
      </c>
    </row>
    <row r="145" spans="2:6">
      <c r="B145" s="184" t="str">
        <f>RIGHT(TRIM('Szczegółowe dane operacyjne_PL'!B145),LEN(TRIM('Szczegółowe dane operacyjne_PL'!B145))-27)</f>
        <v>Bedlno Radzyńskie II</v>
      </c>
      <c r="C145" s="184"/>
      <c r="D145" s="318">
        <f>'Szczegółowe dane operacyjne_PL'!D145</f>
        <v>9.4314999999999996E-2</v>
      </c>
      <c r="E145" s="318">
        <f>'Szczegółowe dane operacyjne_PL'!E145</f>
        <v>0.106762</v>
      </c>
      <c r="F145" s="318">
        <f>'Szczegółowe dane operacyjne_PL'!F145</f>
        <v>0.999</v>
      </c>
    </row>
    <row r="146" spans="2:6">
      <c r="B146" s="184" t="str">
        <f>RIGHT(TRIM('Szczegółowe dane operacyjne_PL'!B146),LEN(TRIM('Szczegółowe dane operacyjne_PL'!B146))-27)</f>
        <v>Pierzyska-Baranowo II</v>
      </c>
      <c r="C146" s="184"/>
      <c r="D146" s="318">
        <f>'Szczegółowe dane operacyjne_PL'!D146</f>
        <v>0.1081390000000001</v>
      </c>
      <c r="E146" s="318">
        <f>'Szczegółowe dane operacyjne_PL'!E146</f>
        <v>0</v>
      </c>
      <c r="F146" s="318">
        <f>'Szczegółowe dane operacyjne_PL'!F146</f>
        <v>0.999</v>
      </c>
    </row>
    <row r="147" spans="2:6">
      <c r="B147" s="184" t="str">
        <f>RIGHT(TRIM('Szczegółowe dane operacyjne_PL'!B147),LEN(TRIM('Szczegółowe dane operacyjne_PL'!B147))-27)</f>
        <v>Koszoły I</v>
      </c>
      <c r="C147" s="184"/>
      <c r="D147" s="318">
        <f>'Szczegółowe dane operacyjne_PL'!D147</f>
        <v>7.7742000000000033E-2</v>
      </c>
      <c r="E147" s="318">
        <f>'Szczegółowe dane operacyjne_PL'!E147</f>
        <v>0</v>
      </c>
      <c r="F147" s="318">
        <f>'Szczegółowe dane operacyjne_PL'!F147</f>
        <v>0.68</v>
      </c>
    </row>
    <row r="148" spans="2:6">
      <c r="B148" s="184" t="str">
        <f>RIGHT(TRIM('Szczegółowe dane operacyjne_PL'!B148),LEN(TRIM('Szczegółowe dane operacyjne_PL'!B148))-27)</f>
        <v>Brzeźnik</v>
      </c>
      <c r="C148" s="184"/>
      <c r="D148" s="318">
        <f>'Szczegółowe dane operacyjne_PL'!D148</f>
        <v>6.8733999999999976E-2</v>
      </c>
      <c r="E148" s="318">
        <f>'Szczegółowe dane operacyjne_PL'!E148</f>
        <v>8.5951E-2</v>
      </c>
      <c r="F148" s="318">
        <f>'Szczegółowe dane operacyjne_PL'!F148</f>
        <v>0.86399999999999999</v>
      </c>
    </row>
    <row r="149" spans="2:6">
      <c r="B149" s="184" t="str">
        <f>RIGHT(TRIM('Szczegółowe dane operacyjne_PL'!B149),LEN(TRIM('Szczegółowe dane operacyjne_PL'!B149))-27)</f>
        <v>Kaleń I</v>
      </c>
      <c r="C149" s="184"/>
      <c r="D149" s="318">
        <f>'Szczegółowe dane operacyjne_PL'!D149</f>
        <v>6.7464000000000024E-2</v>
      </c>
      <c r="E149" s="318">
        <f>'Szczegółowe dane operacyjne_PL'!E149</f>
        <v>6.9420000000000003E-3</v>
      </c>
      <c r="F149" s="318">
        <f>'Szczegółowe dane operacyjne_PL'!F149</f>
        <v>0.7</v>
      </c>
    </row>
    <row r="150" spans="2:6">
      <c r="B150" s="184" t="str">
        <f>RIGHT(TRIM('Szczegółowe dane operacyjne_PL'!B150),LEN(TRIM('Szczegółowe dane operacyjne_PL'!B150))-27)</f>
        <v>Wrzeszczewice I</v>
      </c>
      <c r="C150" s="184"/>
      <c r="D150" s="318">
        <f>'Szczegółowe dane operacyjne_PL'!D150</f>
        <v>6.1525000000000003E-2</v>
      </c>
      <c r="E150" s="318">
        <f>'Szczegółowe dane operacyjne_PL'!E150</f>
        <v>0</v>
      </c>
      <c r="F150" s="318">
        <f>'Szczegółowe dane operacyjne_PL'!F150</f>
        <v>0.68</v>
      </c>
    </row>
    <row r="151" spans="2:6">
      <c r="B151" s="184" t="str">
        <f>RIGHT(TRIM('Szczegółowe dane operacyjne_PL'!B151),LEN(TRIM('Szczegółowe dane operacyjne_PL'!B151))-27)</f>
        <v>Wrzeszczewice II</v>
      </c>
      <c r="C151" s="184"/>
      <c r="D151" s="318">
        <f>'Szczegółowe dane operacyjne_PL'!D151</f>
        <v>6.2352999999999881E-2</v>
      </c>
      <c r="E151" s="318">
        <f>'Szczegółowe dane operacyjne_PL'!E151</f>
        <v>0</v>
      </c>
      <c r="F151" s="318">
        <f>'Szczegółowe dane operacyjne_PL'!F151</f>
        <v>0.69899999999999995</v>
      </c>
    </row>
    <row r="152" spans="2:6">
      <c r="B152" s="184" t="str">
        <f>RIGHT(TRIM('Szczegółowe dane operacyjne_PL'!B152),LEN(TRIM('Szczegółowe dane operacyjne_PL'!B152))-27)</f>
        <v>Adamów</v>
      </c>
      <c r="C152" s="184"/>
      <c r="D152" s="318">
        <f>'Szczegółowe dane operacyjne_PL'!D152</f>
        <v>0.105146</v>
      </c>
      <c r="E152" s="318">
        <f>'Szczegółowe dane operacyjne_PL'!E152</f>
        <v>0</v>
      </c>
      <c r="F152" s="318">
        <f>'Szczegółowe dane operacyjne_PL'!F152</f>
        <v>0.996</v>
      </c>
    </row>
    <row r="153" spans="2:6">
      <c r="B153" s="184" t="str">
        <f>RIGHT(TRIM('Szczegółowe dane operacyjne_PL'!B153),LEN(TRIM('Szczegółowe dane operacyjne_PL'!B153))-27)</f>
        <v>Dolna Odra I</v>
      </c>
      <c r="C153" s="184"/>
      <c r="D153" s="318">
        <f>'Szczegółowe dane operacyjne_PL'!D153</f>
        <v>7.5046000000000113E-2</v>
      </c>
      <c r="E153" s="318">
        <f>'Szczegółowe dane operacyjne_PL'!E153</f>
        <v>0</v>
      </c>
      <c r="F153" s="318">
        <f>'Szczegółowe dane operacyjne_PL'!F153</f>
        <v>0.997</v>
      </c>
    </row>
    <row r="154" spans="2:6">
      <c r="B154" s="184" t="str">
        <f>RIGHT(TRIM('Szczegółowe dane operacyjne_PL'!B154),LEN(TRIM('Szczegółowe dane operacyjne_PL'!B154))-27)</f>
        <v>Dolna Odra II</v>
      </c>
      <c r="C154" s="184"/>
      <c r="D154" s="318">
        <f>'Szczegółowe dane operacyjne_PL'!D154</f>
        <v>7.9342000000000051E-2</v>
      </c>
      <c r="E154" s="318">
        <f>'Szczegółowe dane operacyjne_PL'!E154</f>
        <v>0</v>
      </c>
      <c r="F154" s="318">
        <f>'Szczegółowe dane operacyjne_PL'!F154</f>
        <v>0.997</v>
      </c>
    </row>
    <row r="155" spans="2:6">
      <c r="B155" s="184" t="str">
        <f>RIGHT(TRIM('Szczegółowe dane operacyjne_PL'!B155),LEN(TRIM('Szczegółowe dane operacyjne_PL'!B155))-27)</f>
        <v>Gutki 1</v>
      </c>
      <c r="C155" s="184"/>
      <c r="D155" s="318">
        <f>'Szczegółowe dane operacyjne_PL'!D155</f>
        <v>0.47853499999999999</v>
      </c>
      <c r="E155" s="318">
        <f>'Szczegółowe dane operacyjne_PL'!E155</f>
        <v>0</v>
      </c>
      <c r="F155" s="318">
        <f>'Szczegółowe dane operacyjne_PL'!F155</f>
        <v>5.9989999999999997</v>
      </c>
    </row>
    <row r="156" spans="2:6">
      <c r="B156" s="184" t="str">
        <f>RIGHT(TRIM('Szczegółowe dane operacyjne_PL'!B156),LEN(TRIM('Szczegółowe dane operacyjne_PL'!B156))-27)</f>
        <v>Gutki 2</v>
      </c>
      <c r="C156" s="184"/>
      <c r="D156" s="318">
        <f>'Szczegółowe dane operacyjne_PL'!D156</f>
        <v>0.47628100000000029</v>
      </c>
      <c r="E156" s="318">
        <f>'Szczegółowe dane operacyjne_PL'!E156</f>
        <v>0</v>
      </c>
      <c r="F156" s="318">
        <f>'Szczegółowe dane operacyjne_PL'!F156</f>
        <v>5.9989999999999997</v>
      </c>
    </row>
    <row r="157" spans="2:6">
      <c r="B157" s="184" t="str">
        <f>RIGHT(TRIM('Szczegółowe dane operacyjne_PL'!B157),LEN(TRIM('Szczegółowe dane operacyjne_PL'!B157))-27)</f>
        <v>Huszlew 1</v>
      </c>
      <c r="C157" s="184"/>
      <c r="D157" s="318">
        <f>'Szczegółowe dane operacyjne_PL'!D157</f>
        <v>0</v>
      </c>
      <c r="E157" s="318">
        <f>'Szczegółowe dane operacyjne_PL'!E157</f>
        <v>0</v>
      </c>
      <c r="F157" s="318">
        <f>'Szczegółowe dane operacyjne_PL'!F157</f>
        <v>4.9969999999999999</v>
      </c>
    </row>
    <row r="158" spans="2:6">
      <c r="B158" s="184" t="str">
        <f>RIGHT(TRIM('Szczegółowe dane operacyjne_PL'!B158),LEN(TRIM('Szczegółowe dane operacyjne_PL'!B158))-27)</f>
        <v>Huszlew 2</v>
      </c>
      <c r="C158" s="184"/>
      <c r="D158" s="318">
        <f>'Szczegółowe dane operacyjne_PL'!D158</f>
        <v>0</v>
      </c>
      <c r="E158" s="318">
        <f>'Szczegółowe dane operacyjne_PL'!E158</f>
        <v>0</v>
      </c>
      <c r="F158" s="318">
        <f>'Szczegółowe dane operacyjne_PL'!F158</f>
        <v>7.9950000000000001</v>
      </c>
    </row>
    <row r="159" spans="2:6">
      <c r="B159" s="184" t="str">
        <f>RIGHT(TRIM('Szczegółowe dane operacyjne_PL'!B159),LEN(TRIM('Szczegółowe dane operacyjne_PL'!B159))-27)</f>
        <v>Zawidów 1</v>
      </c>
      <c r="C159" s="184"/>
      <c r="D159" s="318">
        <f>'Szczegółowe dane operacyjne_PL'!D159</f>
        <v>0</v>
      </c>
      <c r="E159" s="318">
        <f>'Szczegółowe dane operacyjne_PL'!E159</f>
        <v>0</v>
      </c>
      <c r="F159" s="318">
        <f>'Szczegółowe dane operacyjne_PL'!F159</f>
        <v>0.999</v>
      </c>
    </row>
    <row r="160" spans="2:6">
      <c r="B160" s="184" t="str">
        <f>RIGHT(TRIM('Szczegółowe dane operacyjne_PL'!B160),LEN(TRIM('Szczegółowe dane operacyjne_PL'!B160))-27)</f>
        <v>Zawidów 2</v>
      </c>
      <c r="C160" s="184"/>
      <c r="D160" s="318">
        <f>'Szczegółowe dane operacyjne_PL'!D160</f>
        <v>0</v>
      </c>
      <c r="E160" s="318">
        <f>'Szczegółowe dane operacyjne_PL'!E160</f>
        <v>0</v>
      </c>
      <c r="F160" s="318">
        <f>'Szczegółowe dane operacyjne_PL'!F160</f>
        <v>0.999</v>
      </c>
    </row>
    <row r="161" spans="2:27" ht="15" thickBot="1">
      <c r="B161" s="180"/>
      <c r="C161" s="180"/>
      <c r="D161" s="198"/>
      <c r="E161" s="322"/>
      <c r="F161" s="197"/>
    </row>
    <row r="162" spans="2:27" ht="16.350000000000001" customHeight="1" thickBot="1">
      <c r="B162" s="180" t="s">
        <v>285</v>
      </c>
      <c r="C162" s="180"/>
      <c r="D162" s="198">
        <f>D130+D108+D99+D96+D66</f>
        <v>1024.619173</v>
      </c>
      <c r="E162" s="322">
        <f t="shared" ref="E162:F162" si="8">E130+E108+E99+E96+E66</f>
        <v>749.45737800000006</v>
      </c>
      <c r="F162" s="198">
        <f t="shared" si="8"/>
        <v>2479.3969999999999</v>
      </c>
    </row>
    <row r="163" spans="2:27">
      <c r="D163" s="323"/>
      <c r="E163" s="323"/>
      <c r="F163" s="323"/>
    </row>
    <row r="164" spans="2:27">
      <c r="D164" s="323"/>
      <c r="E164" s="323"/>
      <c r="F164" s="323"/>
    </row>
    <row r="165" spans="2:27">
      <c r="D165" s="182"/>
      <c r="E165" s="182"/>
    </row>
    <row r="175" spans="2:27">
      <c r="B175" s="199"/>
    </row>
    <row r="176" spans="2:27" ht="18.75" thickBot="1">
      <c r="C176" s="192" t="s">
        <v>286</v>
      </c>
      <c r="AA176" s="70"/>
    </row>
    <row r="177" spans="3:7">
      <c r="C177" s="397" t="s">
        <v>287</v>
      </c>
      <c r="D177" s="310" t="str">
        <f>D107</f>
        <v>Q4 2023</v>
      </c>
      <c r="E177" s="310"/>
      <c r="F177" s="310" t="str">
        <f>E107</f>
        <v>Q4 2022</v>
      </c>
      <c r="G177" s="310"/>
    </row>
    <row r="178" spans="3:7">
      <c r="C178" s="398"/>
      <c r="D178" s="311" t="s">
        <v>288</v>
      </c>
      <c r="E178" s="311" t="s">
        <v>289</v>
      </c>
      <c r="F178" s="311" t="s">
        <v>288</v>
      </c>
      <c r="G178" s="311" t="s">
        <v>289</v>
      </c>
    </row>
    <row r="179" spans="3:7" ht="15" thickBot="1">
      <c r="C179" s="399"/>
      <c r="D179" s="312" t="s">
        <v>290</v>
      </c>
      <c r="E179" s="312" t="s">
        <v>291</v>
      </c>
      <c r="F179" s="312" t="s">
        <v>290</v>
      </c>
      <c r="G179" s="312" t="s">
        <v>291</v>
      </c>
    </row>
    <row r="180" spans="3:7" ht="15">
      <c r="C180" s="298" t="s">
        <v>292</v>
      </c>
      <c r="D180" s="233">
        <f>'Szczegółowe dane operacyjne_PL'!C174</f>
        <v>2718.2619599999998</v>
      </c>
      <c r="E180" s="233">
        <f>'Szczegółowe dane operacyjne_PL'!D174</f>
        <v>2109.86839074</v>
      </c>
      <c r="F180" s="233">
        <f>'Szczegółowe dane operacyjne_PL'!E174</f>
        <v>3337.2671299999997</v>
      </c>
      <c r="G180" s="233">
        <f>'Szczegółowe dane operacyjne_PL'!F174</f>
        <v>3302.10634699</v>
      </c>
    </row>
    <row r="181" spans="3:7" ht="15">
      <c r="C181" s="307" t="s">
        <v>293</v>
      </c>
      <c r="D181" s="233">
        <f>'Szczegółowe dane operacyjne_PL'!C175</f>
        <v>366848.33807000006</v>
      </c>
      <c r="E181" s="233">
        <f>'Szczegółowe dane operacyjne_PL'!D175</f>
        <v>820.84006582999996</v>
      </c>
      <c r="F181" s="233">
        <f>'Szczegółowe dane operacyjne_PL'!E175</f>
        <v>254882.72602000006</v>
      </c>
      <c r="G181" s="233">
        <f>'Szczegółowe dane operacyjne_PL'!F175</f>
        <v>552.56011812000008</v>
      </c>
    </row>
    <row r="182" spans="3:7" ht="15">
      <c r="C182" s="307" t="s">
        <v>294</v>
      </c>
      <c r="D182" s="233">
        <f>'Szczegółowe dane operacyjne_PL'!C176</f>
        <v>232.30374999999998</v>
      </c>
      <c r="E182" s="233">
        <f>'Szczegółowe dane operacyjne_PL'!D176</f>
        <v>96.640526739999984</v>
      </c>
      <c r="F182" s="233">
        <f>'Szczegółowe dane operacyjne_PL'!E176</f>
        <v>107.20745000000004</v>
      </c>
      <c r="G182" s="233">
        <f>'Szczegółowe dane operacyjne_PL'!F176</f>
        <v>71.297188989999981</v>
      </c>
    </row>
    <row r="183" spans="3:7" ht="15">
      <c r="C183" s="307" t="s">
        <v>295</v>
      </c>
      <c r="D183" s="233"/>
      <c r="E183" s="233">
        <f>'Szczegółowe dane operacyjne_PL'!D177</f>
        <v>69.854374879999995</v>
      </c>
      <c r="F183" s="233"/>
      <c r="G183" s="233">
        <f>'Szczegółowe dane operacyjne_PL'!F177</f>
        <v>97.073821859999981</v>
      </c>
    </row>
    <row r="184" spans="3:7" ht="15.75" thickBot="1">
      <c r="C184" s="256" t="s">
        <v>296</v>
      </c>
      <c r="D184" s="234"/>
      <c r="E184" s="235">
        <f>SUM(E180:E183)</f>
        <v>3097.2033581899996</v>
      </c>
      <c r="F184" s="234"/>
      <c r="G184" s="235">
        <f>SUM(G180:G183)</f>
        <v>4023.0374759599999</v>
      </c>
    </row>
    <row r="185" spans="3:7">
      <c r="C185" s="199" t="s">
        <v>297</v>
      </c>
    </row>
  </sheetData>
  <mergeCells count="204"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C177:C179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G47:G48"/>
    <mergeCell ref="B47:B48"/>
    <mergeCell ref="C47:C48"/>
    <mergeCell ref="B28:B30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</mergeCells>
  <pageMargins left="0.7" right="0.7" top="0.75" bottom="0.75" header="0.3" footer="0.3"/>
  <pageSetup paperSize="9" orientation="portrait" r:id="rId1"/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76"/>
  <sheetViews>
    <sheetView zoomScale="70" zoomScaleNormal="70" workbookViewId="0">
      <pane xSplit="2" ySplit="7" topLeftCell="C157" activePane="bottomRight" state="frozen"/>
      <selection pane="topRight" activeCell="C1" sqref="C1"/>
      <selection pane="bottomLeft" activeCell="A8" sqref="A8"/>
      <selection pane="bottomRight" activeCell="F130" sqref="F130"/>
    </sheetView>
  </sheetViews>
  <sheetFormatPr defaultRowHeight="14.25" outlineLevelRow="1"/>
  <cols>
    <col min="1" max="1" width="2" customWidth="1"/>
    <col min="2" max="2" width="45.3984375" customWidth="1"/>
    <col min="3" max="3" width="25" customWidth="1"/>
    <col min="4" max="5" width="17.3984375" customWidth="1"/>
    <col min="6" max="6" width="19.3984375" customWidth="1"/>
    <col min="7" max="9" width="17.3984375" customWidth="1"/>
    <col min="10" max="11" width="18.3984375" customWidth="1"/>
    <col min="12" max="13" width="21.3984375" customWidth="1"/>
    <col min="16" max="16" width="11.3984375" customWidth="1"/>
    <col min="17" max="19" width="13.8984375" bestFit="1" customWidth="1"/>
  </cols>
  <sheetData>
    <row r="3" spans="2:27" ht="18.75" thickBot="1">
      <c r="B3" s="70" t="s">
        <v>298</v>
      </c>
    </row>
    <row r="4" spans="2:27" s="71" customFormat="1" ht="15">
      <c r="B4" s="380" t="s">
        <v>299</v>
      </c>
      <c r="C4" s="223" t="s">
        <v>300</v>
      </c>
      <c r="D4" s="391"/>
      <c r="E4" s="391"/>
      <c r="F4" s="391"/>
      <c r="G4" s="391"/>
      <c r="H4" s="223" t="s">
        <v>301</v>
      </c>
      <c r="I4" s="223" t="s">
        <v>301</v>
      </c>
      <c r="J4" s="223" t="s">
        <v>302</v>
      </c>
      <c r="K4" s="223" t="s">
        <v>302</v>
      </c>
      <c r="L4" s="223" t="s">
        <v>303</v>
      </c>
      <c r="M4" s="223" t="s">
        <v>303</v>
      </c>
      <c r="N4"/>
      <c r="S4"/>
      <c r="T4"/>
      <c r="U4"/>
      <c r="V4"/>
      <c r="W4"/>
      <c r="X4"/>
      <c r="Y4"/>
      <c r="Z4"/>
      <c r="AA4"/>
    </row>
    <row r="5" spans="2:27" s="71" customFormat="1" ht="15">
      <c r="B5" s="381"/>
      <c r="C5" s="224" t="s">
        <v>304</v>
      </c>
      <c r="D5" s="392" t="s">
        <v>305</v>
      </c>
      <c r="E5" s="392"/>
      <c r="F5" s="392" t="s">
        <v>306</v>
      </c>
      <c r="G5" s="392"/>
      <c r="H5" s="224" t="s">
        <v>307</v>
      </c>
      <c r="I5" s="224" t="s">
        <v>307</v>
      </c>
      <c r="J5" s="224" t="s">
        <v>231</v>
      </c>
      <c r="K5" s="224" t="s">
        <v>231</v>
      </c>
      <c r="L5" s="224" t="s">
        <v>308</v>
      </c>
      <c r="M5" s="224" t="s">
        <v>308</v>
      </c>
      <c r="S5"/>
      <c r="T5"/>
      <c r="U5"/>
      <c r="V5"/>
      <c r="W5"/>
      <c r="X5"/>
      <c r="Y5"/>
      <c r="Z5"/>
      <c r="AA5"/>
    </row>
    <row r="6" spans="2:27" s="71" customFormat="1" ht="15">
      <c r="B6" s="381"/>
      <c r="C6" s="225"/>
      <c r="D6" s="392" t="s">
        <v>234</v>
      </c>
      <c r="E6" s="392"/>
      <c r="F6" s="392" t="s">
        <v>309</v>
      </c>
      <c r="G6" s="392"/>
      <c r="H6" s="224" t="s">
        <v>236</v>
      </c>
      <c r="I6" s="224" t="s">
        <v>237</v>
      </c>
      <c r="J6" s="225"/>
      <c r="K6" s="225"/>
      <c r="L6" s="225"/>
      <c r="M6" s="225"/>
      <c r="S6"/>
      <c r="T6"/>
      <c r="U6"/>
      <c r="V6"/>
      <c r="W6"/>
      <c r="X6"/>
      <c r="Y6"/>
      <c r="Z6"/>
      <c r="AA6"/>
    </row>
    <row r="7" spans="2:27" s="71" customFormat="1" ht="15.75" thickBot="1">
      <c r="B7" s="382"/>
      <c r="C7" s="226"/>
      <c r="D7" s="222" t="s">
        <v>450</v>
      </c>
      <c r="E7" s="222" t="s">
        <v>451</v>
      </c>
      <c r="F7" s="222" t="str">
        <f>D7</f>
        <v>IV kw. 2023</v>
      </c>
      <c r="G7" s="222" t="str">
        <f>E7</f>
        <v>IV kw. 2022</v>
      </c>
      <c r="H7" s="222" t="s">
        <v>450</v>
      </c>
      <c r="I7" s="222" t="s">
        <v>450</v>
      </c>
      <c r="J7" s="222" t="s">
        <v>450</v>
      </c>
      <c r="K7" s="222" t="s">
        <v>451</v>
      </c>
      <c r="L7" s="222" t="s">
        <v>450</v>
      </c>
      <c r="M7" s="222" t="s">
        <v>451</v>
      </c>
      <c r="P7" s="22"/>
      <c r="Q7" s="22"/>
      <c r="R7" s="22"/>
      <c r="S7" s="146"/>
      <c r="T7" s="147"/>
      <c r="U7" s="148"/>
      <c r="V7"/>
      <c r="W7"/>
      <c r="X7"/>
      <c r="Y7"/>
      <c r="Z7"/>
      <c r="AA7"/>
    </row>
    <row r="8" spans="2:27" s="71" customFormat="1" ht="15">
      <c r="B8" s="225" t="s">
        <v>278</v>
      </c>
      <c r="C8" s="389" t="s">
        <v>310</v>
      </c>
      <c r="D8" s="383">
        <v>6152.7338569999993</v>
      </c>
      <c r="E8" s="383">
        <v>6921.1265540000004</v>
      </c>
      <c r="F8" s="383">
        <v>566.11779999999999</v>
      </c>
      <c r="G8" s="383">
        <v>588.55617000000018</v>
      </c>
      <c r="H8" s="383">
        <v>5097</v>
      </c>
      <c r="I8" s="383">
        <v>374</v>
      </c>
      <c r="J8" s="385">
        <v>7490351</v>
      </c>
      <c r="K8" s="385">
        <v>8433841.3000000026</v>
      </c>
      <c r="L8" s="385">
        <v>8703</v>
      </c>
      <c r="M8" s="385">
        <v>8937</v>
      </c>
      <c r="O8" s="151"/>
      <c r="P8" s="151"/>
      <c r="Q8" s="144"/>
      <c r="R8" s="144"/>
      <c r="S8" s="144"/>
      <c r="T8" s="152"/>
      <c r="U8" s="149"/>
      <c r="V8"/>
      <c r="W8"/>
      <c r="X8"/>
      <c r="Y8"/>
      <c r="Z8"/>
      <c r="AA8"/>
    </row>
    <row r="9" spans="2:27" s="71" customFormat="1" ht="15.75" thickBot="1">
      <c r="B9" s="226" t="s">
        <v>239</v>
      </c>
      <c r="C9" s="390"/>
      <c r="D9" s="384"/>
      <c r="E9" s="384"/>
      <c r="F9" s="384"/>
      <c r="G9" s="384"/>
      <c r="H9" s="384"/>
      <c r="I9" s="384"/>
      <c r="J9" s="386"/>
      <c r="K9" s="386"/>
      <c r="L9" s="386"/>
      <c r="M9" s="386"/>
      <c r="P9" s="144"/>
      <c r="Q9" s="144"/>
      <c r="R9" s="144"/>
      <c r="S9" s="144"/>
      <c r="T9" s="147"/>
      <c r="U9" s="149"/>
      <c r="V9"/>
      <c r="W9"/>
      <c r="X9"/>
      <c r="Y9"/>
      <c r="Z9"/>
      <c r="AA9"/>
    </row>
    <row r="10" spans="2:27" s="71" customFormat="1" ht="15">
      <c r="B10" s="387" t="s">
        <v>311</v>
      </c>
      <c r="C10" s="227" t="s">
        <v>312</v>
      </c>
      <c r="D10" s="383">
        <v>1639.6957300000006</v>
      </c>
      <c r="E10" s="383">
        <v>2711.6509800000008</v>
      </c>
      <c r="F10" s="383">
        <v>209.48358999999999</v>
      </c>
      <c r="G10" s="383">
        <v>215.7140400000001</v>
      </c>
      <c r="H10" s="383">
        <v>2059</v>
      </c>
      <c r="I10" s="383">
        <v>334</v>
      </c>
      <c r="J10" s="385">
        <v>1746414</v>
      </c>
      <c r="K10" s="385">
        <v>2814655</v>
      </c>
      <c r="L10" s="385">
        <v>3883</v>
      </c>
      <c r="M10" s="385">
        <v>4169</v>
      </c>
      <c r="O10" s="151"/>
      <c r="P10" s="151"/>
      <c r="Q10" s="144"/>
      <c r="R10" s="144"/>
      <c r="S10" s="144"/>
      <c r="T10" s="152"/>
      <c r="U10" s="149"/>
      <c r="V10"/>
      <c r="W10"/>
      <c r="X10"/>
      <c r="Y10"/>
      <c r="Z10"/>
      <c r="AA10"/>
    </row>
    <row r="11" spans="2:27" s="71" customFormat="1" ht="15.75" thickBot="1">
      <c r="B11" s="388"/>
      <c r="C11" s="228" t="s">
        <v>313</v>
      </c>
      <c r="D11" s="384"/>
      <c r="E11" s="384"/>
      <c r="F11" s="384"/>
      <c r="G11" s="384"/>
      <c r="H11" s="384"/>
      <c r="I11" s="384"/>
      <c r="J11" s="386"/>
      <c r="K11" s="386"/>
      <c r="L11" s="386"/>
      <c r="M11" s="386"/>
      <c r="P11" s="144"/>
      <c r="Q11" s="144"/>
      <c r="R11" s="144"/>
      <c r="S11" s="144"/>
      <c r="T11" s="147"/>
      <c r="U11" s="150"/>
      <c r="V11"/>
      <c r="W11"/>
      <c r="X11"/>
      <c r="Y11"/>
      <c r="Z11"/>
      <c r="AA11"/>
    </row>
    <row r="12" spans="2:27" s="71" customFormat="1" ht="15">
      <c r="B12" s="387" t="s">
        <v>314</v>
      </c>
      <c r="C12" s="227" t="s">
        <v>315</v>
      </c>
      <c r="D12" s="383">
        <v>3038.3112579999993</v>
      </c>
      <c r="E12" s="383">
        <v>3433.0839040000001</v>
      </c>
      <c r="F12" s="383">
        <v>60.048999999999992</v>
      </c>
      <c r="G12" s="383">
        <v>67.449000000000012</v>
      </c>
      <c r="H12" s="383">
        <v>3408</v>
      </c>
      <c r="I12" s="383">
        <v>103</v>
      </c>
      <c r="J12" s="385">
        <v>2579646</v>
      </c>
      <c r="K12" s="385">
        <v>2963750.8899999992</v>
      </c>
      <c r="L12" s="385">
        <v>681</v>
      </c>
      <c r="M12" s="385">
        <v>700</v>
      </c>
      <c r="O12" s="151"/>
      <c r="P12" s="151"/>
      <c r="Q12" s="144"/>
      <c r="R12" s="144"/>
      <c r="S12" s="144"/>
      <c r="T12" s="152"/>
      <c r="U12" s="149"/>
      <c r="V12"/>
      <c r="W12"/>
      <c r="X12"/>
      <c r="Y12"/>
      <c r="Z12"/>
      <c r="AA12"/>
    </row>
    <row r="13" spans="2:27" s="71" customFormat="1" ht="15.75" thickBot="1">
      <c r="B13" s="388"/>
      <c r="C13" s="228" t="s">
        <v>313</v>
      </c>
      <c r="D13" s="384"/>
      <c r="E13" s="384"/>
      <c r="F13" s="384"/>
      <c r="G13" s="384"/>
      <c r="H13" s="384"/>
      <c r="I13" s="384"/>
      <c r="J13" s="386"/>
      <c r="K13" s="386"/>
      <c r="L13" s="386"/>
      <c r="M13" s="386"/>
      <c r="P13" s="144"/>
      <c r="Q13" s="144"/>
      <c r="R13" s="144"/>
      <c r="S13" s="144"/>
      <c r="T13"/>
      <c r="U13"/>
      <c r="V13"/>
      <c r="W13"/>
      <c r="X13"/>
      <c r="Y13"/>
      <c r="Z13"/>
      <c r="AA13"/>
    </row>
    <row r="14" spans="2:27" s="71" customFormat="1" ht="15">
      <c r="B14" s="387" t="s">
        <v>316</v>
      </c>
      <c r="C14" s="227" t="s">
        <v>315</v>
      </c>
      <c r="D14" s="383">
        <v>515.14155300000004</v>
      </c>
      <c r="E14" s="383">
        <v>629.62796000000014</v>
      </c>
      <c r="F14" s="383">
        <v>114.88873000000005</v>
      </c>
      <c r="G14" s="383">
        <v>116.68568000000002</v>
      </c>
      <c r="H14" s="383">
        <v>908</v>
      </c>
      <c r="I14" s="383">
        <v>91</v>
      </c>
      <c r="J14" s="385">
        <v>542652</v>
      </c>
      <c r="K14" s="385">
        <v>655702.6</v>
      </c>
      <c r="L14" s="385">
        <v>1814</v>
      </c>
      <c r="M14" s="385">
        <v>1652</v>
      </c>
      <c r="O14" s="151"/>
      <c r="P14" s="151"/>
      <c r="Q14" s="144"/>
      <c r="R14" s="144"/>
      <c r="S14" s="144"/>
      <c r="T14" s="152"/>
      <c r="U14"/>
      <c r="V14"/>
      <c r="W14"/>
      <c r="X14"/>
      <c r="Y14"/>
      <c r="Z14"/>
      <c r="AA14"/>
    </row>
    <row r="15" spans="2:27" s="71" customFormat="1" ht="15.75" thickBot="1">
      <c r="B15" s="388"/>
      <c r="C15" s="228" t="s">
        <v>313</v>
      </c>
      <c r="D15" s="384"/>
      <c r="E15" s="425"/>
      <c r="F15" s="425"/>
      <c r="G15" s="425"/>
      <c r="H15" s="425"/>
      <c r="I15" s="425"/>
      <c r="J15" s="386"/>
      <c r="K15" s="409"/>
      <c r="L15" s="386"/>
      <c r="M15" s="386"/>
      <c r="P15" s="144"/>
      <c r="Q15" s="144"/>
      <c r="R15" s="144"/>
      <c r="S15" s="144"/>
      <c r="T15"/>
      <c r="U15"/>
      <c r="V15"/>
      <c r="W15"/>
      <c r="X15"/>
      <c r="Y15"/>
      <c r="Z15"/>
      <c r="AA15"/>
    </row>
    <row r="16" spans="2:27" s="71" customFormat="1" ht="15">
      <c r="B16" s="229" t="s">
        <v>278</v>
      </c>
      <c r="C16" s="393" t="s">
        <v>317</v>
      </c>
      <c r="D16" s="383">
        <v>693.4981600000001</v>
      </c>
      <c r="E16" s="432">
        <v>1044.5587</v>
      </c>
      <c r="F16" s="432">
        <v>24.274039999999989</v>
      </c>
      <c r="G16" s="432">
        <v>27.186999999999998</v>
      </c>
      <c r="H16" s="431">
        <v>1380</v>
      </c>
      <c r="I16" s="432">
        <v>57</v>
      </c>
      <c r="J16" s="385">
        <v>706087</v>
      </c>
      <c r="K16" s="408">
        <v>1049851.56</v>
      </c>
      <c r="L16" s="385">
        <v>615.75</v>
      </c>
      <c r="M16" s="408">
        <v>632</v>
      </c>
      <c r="O16" s="151"/>
      <c r="P16" s="151"/>
      <c r="Q16" s="144"/>
      <c r="R16" s="144"/>
      <c r="S16" s="144"/>
      <c r="T16" s="152"/>
      <c r="U16"/>
      <c r="V16"/>
      <c r="W16"/>
      <c r="X16"/>
      <c r="Y16"/>
      <c r="Z16"/>
      <c r="AA16"/>
    </row>
    <row r="17" spans="2:27" s="71" customFormat="1" ht="16.5" thickBot="1">
      <c r="B17" s="230" t="s">
        <v>245</v>
      </c>
      <c r="C17" s="394"/>
      <c r="D17" s="384"/>
      <c r="E17" s="433"/>
      <c r="F17" s="433"/>
      <c r="G17" s="433"/>
      <c r="H17" s="425"/>
      <c r="I17" s="433"/>
      <c r="J17" s="386"/>
      <c r="K17" s="409"/>
      <c r="L17" s="386"/>
      <c r="M17" s="409"/>
      <c r="P17" s="144"/>
      <c r="Q17" s="144"/>
      <c r="R17" s="144"/>
      <c r="S17" s="144"/>
      <c r="T17"/>
      <c r="U17"/>
      <c r="V17"/>
      <c r="W17"/>
      <c r="X17"/>
      <c r="Y17"/>
      <c r="Z17"/>
      <c r="AA17"/>
    </row>
    <row r="18" spans="2:27" s="71" customFormat="1" ht="29.25" customHeight="1" thickBot="1">
      <c r="B18" s="231" t="s">
        <v>318</v>
      </c>
      <c r="C18" s="231"/>
      <c r="D18" s="221">
        <v>12039.380557999997</v>
      </c>
      <c r="E18" s="221">
        <v>14740.048097999999</v>
      </c>
      <c r="F18" s="221">
        <v>974.81316000000004</v>
      </c>
      <c r="G18" s="221">
        <v>1015.5918900000003</v>
      </c>
      <c r="H18" s="221">
        <v>12852</v>
      </c>
      <c r="I18" s="221">
        <v>959</v>
      </c>
      <c r="J18" s="232">
        <v>13065150</v>
      </c>
      <c r="K18" s="232">
        <v>15917801.350000001</v>
      </c>
      <c r="L18" s="232">
        <v>15696.75</v>
      </c>
      <c r="M18" s="232">
        <v>16090</v>
      </c>
      <c r="O18" s="151"/>
      <c r="P18" s="151"/>
      <c r="Q18" s="144"/>
      <c r="R18" s="144"/>
      <c r="S18" s="144"/>
      <c r="T18" s="152"/>
      <c r="U18"/>
      <c r="V18"/>
      <c r="W18"/>
      <c r="X18"/>
      <c r="Y18"/>
      <c r="Z18"/>
      <c r="AA18"/>
    </row>
    <row r="19" spans="2:27" s="71" customFormat="1" ht="15">
      <c r="B19" s="199" t="s">
        <v>319</v>
      </c>
      <c r="C19" s="227"/>
      <c r="D19" s="248"/>
      <c r="E19" s="248"/>
      <c r="F19" s="249"/>
      <c r="G19" s="249"/>
      <c r="H19" s="249"/>
      <c r="I19" s="249"/>
      <c r="J19" s="250"/>
      <c r="K19" s="249"/>
      <c r="L19" s="249"/>
      <c r="M19" s="249"/>
      <c r="S19"/>
      <c r="T19"/>
      <c r="U19"/>
      <c r="V19"/>
      <c r="W19"/>
      <c r="X19"/>
      <c r="Y19"/>
      <c r="Z19"/>
      <c r="AA19"/>
    </row>
    <row r="20" spans="2:27" s="71" customFormat="1" ht="15">
      <c r="B20" s="199" t="s">
        <v>320</v>
      </c>
      <c r="C20" s="227"/>
      <c r="D20" s="248"/>
      <c r="E20" s="248"/>
      <c r="F20" s="249"/>
      <c r="G20" s="249"/>
      <c r="H20" s="249"/>
      <c r="I20" s="249"/>
      <c r="J20" s="250"/>
      <c r="K20" s="249"/>
      <c r="L20" s="249"/>
      <c r="M20" s="249"/>
      <c r="S20"/>
      <c r="T20"/>
      <c r="U20"/>
      <c r="V20"/>
      <c r="W20"/>
      <c r="X20"/>
      <c r="Y20"/>
      <c r="Z20"/>
      <c r="AA20"/>
    </row>
    <row r="21" spans="2:27" s="71" customFormat="1" ht="15">
      <c r="B21" s="199"/>
      <c r="C21" s="227"/>
      <c r="D21" s="248"/>
      <c r="E21" s="248"/>
      <c r="F21" s="249"/>
      <c r="G21" s="249"/>
      <c r="H21" s="249"/>
      <c r="I21" s="249"/>
      <c r="J21" s="250"/>
      <c r="K21" s="249"/>
      <c r="L21" s="249"/>
      <c r="M21" s="249"/>
      <c r="S21"/>
      <c r="T21"/>
      <c r="U21"/>
      <c r="V21"/>
      <c r="W21"/>
      <c r="X21"/>
      <c r="Y21"/>
      <c r="Z21"/>
      <c r="AA21"/>
    </row>
    <row r="22" spans="2:27" s="71" customFormat="1" ht="15">
      <c r="B22" s="199"/>
      <c r="C22" s="227"/>
      <c r="D22" s="248"/>
      <c r="E22" s="248"/>
      <c r="F22" s="249"/>
      <c r="G22" s="249"/>
      <c r="H22" s="249"/>
      <c r="I22" s="249"/>
      <c r="J22" s="250"/>
      <c r="K22" s="249"/>
      <c r="L22" s="249"/>
      <c r="M22" s="249"/>
      <c r="S22"/>
      <c r="T22"/>
      <c r="U22"/>
      <c r="V22"/>
      <c r="W22"/>
      <c r="X22"/>
      <c r="Y22"/>
      <c r="Z22"/>
      <c r="AA22"/>
    </row>
    <row r="23" spans="2:27" ht="18.75" thickBot="1">
      <c r="B23" s="192" t="s">
        <v>321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O23" s="71"/>
    </row>
    <row r="24" spans="2:27" s="71" customFormat="1" ht="15">
      <c r="B24" s="380" t="s">
        <v>299</v>
      </c>
      <c r="C24" s="242" t="s">
        <v>300</v>
      </c>
      <c r="D24" s="391"/>
      <c r="E24" s="391"/>
      <c r="F24" s="391"/>
      <c r="G24" s="391"/>
      <c r="H24" s="242" t="s">
        <v>301</v>
      </c>
      <c r="I24" s="242" t="s">
        <v>301</v>
      </c>
      <c r="J24" s="242" t="s">
        <v>302</v>
      </c>
      <c r="K24" s="242" t="s">
        <v>302</v>
      </c>
      <c r="L24" s="242" t="s">
        <v>303</v>
      </c>
      <c r="M24" s="242" t="s">
        <v>303</v>
      </c>
      <c r="N24"/>
      <c r="S24"/>
      <c r="T24"/>
      <c r="U24"/>
      <c r="V24"/>
      <c r="W24"/>
      <c r="X24"/>
      <c r="Y24"/>
      <c r="Z24"/>
      <c r="AA24"/>
    </row>
    <row r="25" spans="2:27" s="71" customFormat="1" ht="31.5" customHeight="1">
      <c r="B25" s="381"/>
      <c r="C25" s="243" t="s">
        <v>304</v>
      </c>
      <c r="D25" s="392" t="s">
        <v>305</v>
      </c>
      <c r="E25" s="392"/>
      <c r="F25" s="392" t="s">
        <v>306</v>
      </c>
      <c r="G25" s="392"/>
      <c r="H25" s="243" t="s">
        <v>307</v>
      </c>
      <c r="I25" s="243" t="s">
        <v>307</v>
      </c>
      <c r="J25" s="243" t="s">
        <v>252</v>
      </c>
      <c r="K25" s="243" t="s">
        <v>252</v>
      </c>
      <c r="L25" s="243" t="s">
        <v>322</v>
      </c>
      <c r="M25" s="243" t="s">
        <v>323</v>
      </c>
      <c r="S25"/>
      <c r="T25"/>
      <c r="U25"/>
      <c r="V25"/>
      <c r="W25"/>
      <c r="X25"/>
      <c r="Y25"/>
      <c r="Z25"/>
      <c r="AA25"/>
    </row>
    <row r="26" spans="2:27" s="71" customFormat="1" ht="15">
      <c r="B26" s="381"/>
      <c r="C26" s="225"/>
      <c r="D26" s="392" t="s">
        <v>234</v>
      </c>
      <c r="E26" s="392"/>
      <c r="F26" s="392" t="s">
        <v>309</v>
      </c>
      <c r="G26" s="392"/>
      <c r="H26" s="243" t="s">
        <v>236</v>
      </c>
      <c r="I26" s="243" t="s">
        <v>237</v>
      </c>
      <c r="J26" s="225"/>
      <c r="K26" s="225"/>
      <c r="L26" s="225"/>
      <c r="M26" s="225"/>
      <c r="S26"/>
      <c r="T26"/>
      <c r="U26"/>
      <c r="V26"/>
      <c r="W26"/>
      <c r="X26"/>
      <c r="Y26"/>
      <c r="Z26"/>
      <c r="AA26"/>
    </row>
    <row r="27" spans="2:27" s="71" customFormat="1" ht="15.75" thickBot="1">
      <c r="B27" s="382"/>
      <c r="C27" s="241"/>
      <c r="D27" s="222" t="str">
        <f>D7</f>
        <v>IV kw. 2023</v>
      </c>
      <c r="E27" s="222" t="str">
        <f>E7</f>
        <v>IV kw. 2022</v>
      </c>
      <c r="F27" s="222" t="str">
        <f>D27</f>
        <v>IV kw. 2023</v>
      </c>
      <c r="G27" s="222" t="str">
        <f>E27</f>
        <v>IV kw. 2022</v>
      </c>
      <c r="H27" s="222" t="s">
        <v>450</v>
      </c>
      <c r="I27" s="222" t="s">
        <v>450</v>
      </c>
      <c r="J27" s="222" t="s">
        <v>450</v>
      </c>
      <c r="K27" s="222" t="s">
        <v>451</v>
      </c>
      <c r="L27" s="222" t="s">
        <v>450</v>
      </c>
      <c r="M27" s="222" t="s">
        <v>451</v>
      </c>
      <c r="S27"/>
      <c r="T27"/>
      <c r="U27"/>
      <c r="V27"/>
      <c r="W27"/>
      <c r="X27"/>
      <c r="Y27"/>
      <c r="Z27"/>
      <c r="AA27"/>
    </row>
    <row r="28" spans="2:27" s="71" customFormat="1" ht="15.75" customHeight="1">
      <c r="B28" s="387" t="s">
        <v>324</v>
      </c>
      <c r="C28" s="227" t="s">
        <v>325</v>
      </c>
      <c r="D28" s="424">
        <v>303.99435500000004</v>
      </c>
      <c r="E28" s="383">
        <v>129.83761999999996</v>
      </c>
      <c r="F28" s="415">
        <v>1093.9209999999998</v>
      </c>
      <c r="G28" s="415">
        <v>1090.9226999999996</v>
      </c>
      <c r="H28" s="415">
        <v>247</v>
      </c>
      <c r="I28" s="415">
        <v>371</v>
      </c>
      <c r="J28" s="412">
        <v>168754.74000000002</v>
      </c>
      <c r="K28" s="412">
        <v>148777.21</v>
      </c>
      <c r="L28" s="412">
        <v>10108.200000000001</v>
      </c>
      <c r="M28" s="412">
        <v>13702</v>
      </c>
      <c r="O28" s="151"/>
      <c r="P28" s="151"/>
      <c r="S28"/>
      <c r="T28"/>
      <c r="U28"/>
      <c r="V28"/>
      <c r="W28"/>
      <c r="X28"/>
      <c r="Y28"/>
      <c r="Z28"/>
      <c r="AA28"/>
    </row>
    <row r="29" spans="2:27" s="71" customFormat="1" ht="24.6" customHeight="1">
      <c r="B29" s="396"/>
      <c r="C29" s="227" t="s">
        <v>326</v>
      </c>
      <c r="D29" s="429"/>
      <c r="E29" s="427"/>
      <c r="F29" s="428"/>
      <c r="G29" s="428"/>
      <c r="H29" s="430"/>
      <c r="I29" s="430"/>
      <c r="J29" s="419"/>
      <c r="K29" s="419"/>
      <c r="L29" s="419"/>
      <c r="M29" s="419"/>
      <c r="N29" s="72"/>
      <c r="S29"/>
      <c r="T29"/>
      <c r="U29"/>
      <c r="V29"/>
      <c r="W29"/>
      <c r="X29"/>
      <c r="Y29"/>
      <c r="Z29"/>
      <c r="AA29"/>
    </row>
    <row r="30" spans="2:27" s="71" customFormat="1" ht="15.75" thickBot="1">
      <c r="B30" s="388"/>
      <c r="C30" s="244" t="s">
        <v>317</v>
      </c>
      <c r="D30" s="421"/>
      <c r="E30" s="384"/>
      <c r="F30" s="417"/>
      <c r="G30" s="417"/>
      <c r="H30" s="417"/>
      <c r="I30" s="417"/>
      <c r="J30" s="411"/>
      <c r="K30" s="411"/>
      <c r="L30" s="411"/>
      <c r="M30" s="411"/>
      <c r="N30" s="72"/>
      <c r="P30" s="142"/>
      <c r="Q30" s="142"/>
    </row>
    <row r="31" spans="2:27" s="71" customFormat="1" ht="15.75" customHeight="1">
      <c r="B31" s="387" t="s">
        <v>327</v>
      </c>
      <c r="C31" s="227" t="s">
        <v>325</v>
      </c>
      <c r="D31" s="424">
        <v>229.98163600000001</v>
      </c>
      <c r="E31" s="383">
        <v>39.891483999999998</v>
      </c>
      <c r="F31" s="412">
        <v>567.20166000000017</v>
      </c>
      <c r="G31" s="415">
        <v>654.32923000000028</v>
      </c>
      <c r="H31" s="415">
        <v>141</v>
      </c>
      <c r="I31" s="415">
        <v>217</v>
      </c>
      <c r="J31" s="412">
        <v>105074</v>
      </c>
      <c r="K31" s="412">
        <v>74259.799999999988</v>
      </c>
      <c r="L31" s="412">
        <v>7810.739999999998</v>
      </c>
      <c r="M31" s="412">
        <v>10652.667831467685</v>
      </c>
      <c r="N31" s="72"/>
      <c r="O31" s="151"/>
      <c r="P31" s="151"/>
    </row>
    <row r="32" spans="2:27" s="71" customFormat="1" ht="15">
      <c r="B32" s="396"/>
      <c r="C32" s="227" t="s">
        <v>326</v>
      </c>
      <c r="D32" s="429"/>
      <c r="E32" s="427"/>
      <c r="F32" s="419"/>
      <c r="G32" s="428"/>
      <c r="H32" s="430"/>
      <c r="I32" s="430"/>
      <c r="J32" s="419"/>
      <c r="K32" s="419"/>
      <c r="L32" s="419"/>
      <c r="M32" s="419"/>
      <c r="N32" s="72"/>
    </row>
    <row r="33" spans="2:16" s="71" customFormat="1" ht="16.5" customHeight="1" thickBot="1">
      <c r="B33" s="388"/>
      <c r="C33" s="244" t="s">
        <v>317</v>
      </c>
      <c r="D33" s="421"/>
      <c r="E33" s="384"/>
      <c r="F33" s="411"/>
      <c r="G33" s="417"/>
      <c r="H33" s="417"/>
      <c r="I33" s="417"/>
      <c r="J33" s="411"/>
      <c r="K33" s="411"/>
      <c r="L33" s="411"/>
      <c r="M33" s="411"/>
      <c r="N33" s="72"/>
    </row>
    <row r="34" spans="2:16" s="71" customFormat="1" ht="15.75" customHeight="1">
      <c r="B34" s="387" t="s">
        <v>328</v>
      </c>
      <c r="C34" s="227" t="s">
        <v>329</v>
      </c>
      <c r="D34" s="424">
        <v>224.77106599999991</v>
      </c>
      <c r="E34" s="383">
        <v>197.67787900000008</v>
      </c>
      <c r="F34" s="412">
        <v>537.89400000000012</v>
      </c>
      <c r="G34" s="415">
        <v>534.33899999999994</v>
      </c>
      <c r="H34" s="415">
        <v>237</v>
      </c>
      <c r="I34" s="415">
        <v>200</v>
      </c>
      <c r="J34" s="412">
        <v>106118</v>
      </c>
      <c r="K34" s="412">
        <v>96897</v>
      </c>
      <c r="L34" s="412">
        <v>7703.1600000000035</v>
      </c>
      <c r="M34" s="412">
        <v>9203.9999999999964</v>
      </c>
      <c r="N34" s="72"/>
      <c r="O34" s="151"/>
      <c r="P34" s="151"/>
    </row>
    <row r="35" spans="2:16" s="71" customFormat="1" ht="16.5" customHeight="1" thickBot="1">
      <c r="B35" s="388"/>
      <c r="C35" s="244" t="s">
        <v>317</v>
      </c>
      <c r="D35" s="421"/>
      <c r="E35" s="384"/>
      <c r="F35" s="411"/>
      <c r="G35" s="417"/>
      <c r="H35" s="417"/>
      <c r="I35" s="417"/>
      <c r="J35" s="411"/>
      <c r="K35" s="411"/>
      <c r="L35" s="411"/>
      <c r="M35" s="411"/>
      <c r="N35" s="72"/>
    </row>
    <row r="36" spans="2:16" s="71" customFormat="1" ht="15.75" customHeight="1">
      <c r="B36" s="387" t="s">
        <v>330</v>
      </c>
      <c r="C36" s="227" t="s">
        <v>317</v>
      </c>
      <c r="D36" s="424">
        <v>125.80596900000006</v>
      </c>
      <c r="E36" s="383">
        <v>144.96439799999996</v>
      </c>
      <c r="F36" s="412">
        <v>1408.2174800000003</v>
      </c>
      <c r="G36" s="415">
        <v>1392.8997600000002</v>
      </c>
      <c r="H36" s="415">
        <v>177</v>
      </c>
      <c r="I36" s="415">
        <v>515</v>
      </c>
      <c r="J36" s="412">
        <v>211945</v>
      </c>
      <c r="K36" s="412">
        <v>244561</v>
      </c>
      <c r="L36" s="412">
        <v>17380.115850601607</v>
      </c>
      <c r="M36" s="412">
        <v>16342.94694851599</v>
      </c>
      <c r="N36" s="72"/>
      <c r="O36" s="151"/>
      <c r="P36" s="151"/>
    </row>
    <row r="37" spans="2:16" s="71" customFormat="1" ht="15.75" thickBot="1">
      <c r="B37" s="388"/>
      <c r="C37" s="244" t="s">
        <v>331</v>
      </c>
      <c r="D37" s="421"/>
      <c r="E37" s="384"/>
      <c r="F37" s="411"/>
      <c r="G37" s="417"/>
      <c r="H37" s="417"/>
      <c r="I37" s="417"/>
      <c r="J37" s="411"/>
      <c r="K37" s="411"/>
      <c r="L37" s="411"/>
      <c r="M37" s="411"/>
      <c r="N37" s="72"/>
    </row>
    <row r="38" spans="2:16" s="71" customFormat="1" ht="15">
      <c r="B38" s="387" t="s">
        <v>332</v>
      </c>
      <c r="C38" s="227" t="s">
        <v>312</v>
      </c>
      <c r="D38" s="424">
        <v>21.607427999999999</v>
      </c>
      <c r="E38" s="383">
        <v>25.844097999999995</v>
      </c>
      <c r="F38" s="412">
        <v>149.95599999999996</v>
      </c>
      <c r="G38" s="415">
        <v>156.86000000000001</v>
      </c>
      <c r="H38" s="415">
        <v>14</v>
      </c>
      <c r="I38" s="415">
        <v>64</v>
      </c>
      <c r="J38" s="412">
        <v>14140.690000000002</v>
      </c>
      <c r="K38" s="412">
        <v>54029.000000000015</v>
      </c>
      <c r="L38" s="412">
        <v>794.55000000000109</v>
      </c>
      <c r="M38" s="412">
        <v>628.94000000000005</v>
      </c>
      <c r="N38" s="72"/>
      <c r="O38" s="151"/>
      <c r="P38" s="151"/>
    </row>
    <row r="39" spans="2:16" s="71" customFormat="1" ht="24.6" customHeight="1">
      <c r="B39" s="396"/>
      <c r="C39" s="227" t="s">
        <v>315</v>
      </c>
      <c r="D39" s="426"/>
      <c r="E39" s="427"/>
      <c r="F39" s="414"/>
      <c r="G39" s="428"/>
      <c r="H39" s="430"/>
      <c r="I39" s="430"/>
      <c r="J39" s="414"/>
      <c r="K39" s="414"/>
      <c r="L39" s="414"/>
      <c r="M39" s="414"/>
      <c r="N39" s="72"/>
    </row>
    <row r="40" spans="2:16" s="71" customFormat="1" ht="15.75" thickBot="1">
      <c r="B40" s="388"/>
      <c r="C40" s="244" t="s">
        <v>325</v>
      </c>
      <c r="D40" s="421"/>
      <c r="E40" s="384"/>
      <c r="F40" s="411"/>
      <c r="G40" s="417"/>
      <c r="H40" s="417"/>
      <c r="I40" s="417"/>
      <c r="J40" s="411"/>
      <c r="K40" s="411"/>
      <c r="L40" s="411"/>
      <c r="M40" s="411"/>
      <c r="N40" s="72"/>
    </row>
    <row r="41" spans="2:16" s="71" customFormat="1" ht="15.75" thickBot="1">
      <c r="B41" s="241" t="s">
        <v>333</v>
      </c>
      <c r="C41" s="244" t="s">
        <v>334</v>
      </c>
      <c r="D41" s="373">
        <v>20.348411000000006</v>
      </c>
      <c r="E41" s="342">
        <v>15.560133999999998</v>
      </c>
      <c r="F41" s="371">
        <v>560.16596000000004</v>
      </c>
      <c r="G41" s="369">
        <v>564.72797000000014</v>
      </c>
      <c r="H41" s="369">
        <v>18</v>
      </c>
      <c r="I41" s="369">
        <v>253</v>
      </c>
      <c r="J41" s="376">
        <v>59191</v>
      </c>
      <c r="K41" s="371">
        <v>71958</v>
      </c>
      <c r="L41" s="376">
        <v>6791.029999999997</v>
      </c>
      <c r="M41" s="371">
        <v>6804.07</v>
      </c>
      <c r="N41" s="72"/>
      <c r="O41" s="151"/>
      <c r="P41" s="151"/>
    </row>
    <row r="42" spans="2:16" s="71" customFormat="1" ht="15.75" customHeight="1">
      <c r="B42" s="387" t="s">
        <v>335</v>
      </c>
      <c r="C42" s="227" t="s">
        <v>317</v>
      </c>
      <c r="D42" s="424">
        <v>361.71646699999997</v>
      </c>
      <c r="E42" s="383">
        <v>272.40133500000013</v>
      </c>
      <c r="F42" s="412">
        <v>4208.2844000000005</v>
      </c>
      <c r="G42" s="415">
        <v>4080.3114000000014</v>
      </c>
      <c r="H42" s="415">
        <v>331</v>
      </c>
      <c r="I42" s="415">
        <v>1147</v>
      </c>
      <c r="J42" s="412">
        <v>637779.26999999944</v>
      </c>
      <c r="K42" s="412">
        <v>567732.8899999999</v>
      </c>
      <c r="L42" s="412">
        <v>49091.220000000008</v>
      </c>
      <c r="M42" s="412">
        <v>30383.135898089742</v>
      </c>
      <c r="N42" s="72"/>
      <c r="O42" s="151"/>
      <c r="P42" s="151"/>
    </row>
    <row r="43" spans="2:16" s="71" customFormat="1" ht="15.75" thickBot="1">
      <c r="B43" s="388"/>
      <c r="C43" s="244"/>
      <c r="D43" s="421"/>
      <c r="E43" s="384"/>
      <c r="F43" s="411"/>
      <c r="G43" s="417"/>
      <c r="H43" s="417"/>
      <c r="I43" s="417"/>
      <c r="J43" s="411"/>
      <c r="K43" s="411"/>
      <c r="L43" s="411"/>
      <c r="M43" s="411"/>
      <c r="N43" s="72"/>
    </row>
    <row r="44" spans="2:16" s="71" customFormat="1" ht="15.75" customHeight="1">
      <c r="B44" s="387" t="s">
        <v>336</v>
      </c>
      <c r="C44" s="227" t="s">
        <v>317</v>
      </c>
      <c r="D44" s="424">
        <v>341.38003999999989</v>
      </c>
      <c r="E44" s="383">
        <v>411.23549000000014</v>
      </c>
      <c r="F44" s="412">
        <v>2697.1058000000003</v>
      </c>
      <c r="G44" s="415">
        <v>3027.3909999999996</v>
      </c>
      <c r="H44" s="415">
        <v>480</v>
      </c>
      <c r="I44" s="415">
        <v>1118</v>
      </c>
      <c r="J44" s="412">
        <v>485812.25</v>
      </c>
      <c r="K44" s="412">
        <v>567640.88</v>
      </c>
      <c r="L44" s="412">
        <v>31490.099999999991</v>
      </c>
      <c r="M44" s="412">
        <v>32153.480000000025</v>
      </c>
      <c r="N44" s="72"/>
      <c r="O44" s="151"/>
      <c r="P44" s="151"/>
    </row>
    <row r="45" spans="2:16" s="71" customFormat="1" ht="15.75" thickBot="1">
      <c r="B45" s="388"/>
      <c r="C45" s="244"/>
      <c r="D45" s="423"/>
      <c r="E45" s="425"/>
      <c r="F45" s="413"/>
      <c r="G45" s="416"/>
      <c r="H45" s="416"/>
      <c r="I45" s="416"/>
      <c r="J45" s="413"/>
      <c r="K45" s="413"/>
      <c r="L45" s="413"/>
      <c r="M45" s="413"/>
      <c r="N45" s="72"/>
    </row>
    <row r="46" spans="2:16" s="71" customFormat="1" ht="30.75" thickBot="1">
      <c r="B46" s="251" t="s">
        <v>337</v>
      </c>
      <c r="C46" s="240" t="s">
        <v>317</v>
      </c>
      <c r="D46" s="374">
        <v>265.71382999999997</v>
      </c>
      <c r="E46" s="252">
        <v>332.34130999999991</v>
      </c>
      <c r="F46" s="370">
        <v>3264.7350900000006</v>
      </c>
      <c r="G46" s="370">
        <v>3254.4843899999992</v>
      </c>
      <c r="H46" s="370">
        <v>420</v>
      </c>
      <c r="I46" s="370">
        <v>1235</v>
      </c>
      <c r="J46" s="370">
        <v>412664.56999999983</v>
      </c>
      <c r="K46" s="372">
        <v>494603</v>
      </c>
      <c r="L46" s="370">
        <v>34999.069999999985</v>
      </c>
      <c r="M46" s="370">
        <v>40608.879321926586</v>
      </c>
      <c r="N46" s="72"/>
      <c r="O46" s="151"/>
      <c r="P46" s="151"/>
    </row>
    <row r="47" spans="2:16" s="71" customFormat="1" ht="15.75" customHeight="1">
      <c r="B47" s="387" t="s">
        <v>338</v>
      </c>
      <c r="C47" s="393" t="s">
        <v>325</v>
      </c>
      <c r="D47" s="420">
        <v>393.61813499999994</v>
      </c>
      <c r="E47" s="406">
        <v>406.3833689999999</v>
      </c>
      <c r="F47" s="410">
        <v>484.81929000000002</v>
      </c>
      <c r="G47" s="418">
        <v>484.38739999999984</v>
      </c>
      <c r="H47" s="418">
        <v>198</v>
      </c>
      <c r="I47" s="418">
        <v>302</v>
      </c>
      <c r="J47" s="410">
        <v>159242</v>
      </c>
      <c r="K47" s="410">
        <v>166569</v>
      </c>
      <c r="L47" s="410">
        <v>5801.93</v>
      </c>
      <c r="M47" s="410">
        <v>6140.8099999999959</v>
      </c>
      <c r="N47" s="72"/>
      <c r="O47" s="151"/>
      <c r="P47" s="151"/>
    </row>
    <row r="48" spans="2:16" s="71" customFormat="1" ht="16.5" customHeight="1" thickBot="1">
      <c r="B48" s="388"/>
      <c r="C48" s="394"/>
      <c r="D48" s="423"/>
      <c r="E48" s="407"/>
      <c r="F48" s="413"/>
      <c r="G48" s="416"/>
      <c r="H48" s="416"/>
      <c r="I48" s="416"/>
      <c r="J48" s="413"/>
      <c r="K48" s="413"/>
      <c r="L48" s="413"/>
      <c r="M48" s="413"/>
      <c r="N48" s="72"/>
    </row>
    <row r="49" spans="2:16" s="71" customFormat="1" ht="15">
      <c r="B49" s="387" t="s">
        <v>339</v>
      </c>
      <c r="C49" s="393" t="s">
        <v>325</v>
      </c>
      <c r="D49" s="420">
        <v>144.63677999999999</v>
      </c>
      <c r="E49" s="406">
        <v>122.83633</v>
      </c>
      <c r="F49" s="410">
        <v>738.61554999999998</v>
      </c>
      <c r="G49" s="418">
        <v>734.9080399999998</v>
      </c>
      <c r="H49" s="418">
        <v>107</v>
      </c>
      <c r="I49" s="418">
        <v>362</v>
      </c>
      <c r="J49" s="410">
        <v>81263.260000000024</v>
      </c>
      <c r="K49" s="410">
        <v>74153.37</v>
      </c>
      <c r="L49" s="410">
        <v>9609.1099999999969</v>
      </c>
      <c r="M49" s="410">
        <v>13383</v>
      </c>
      <c r="N49" s="72"/>
      <c r="O49" s="151"/>
      <c r="P49" s="151"/>
    </row>
    <row r="50" spans="2:16" s="71" customFormat="1" ht="16.5" customHeight="1" thickBot="1">
      <c r="B50" s="388"/>
      <c r="C50" s="394"/>
      <c r="D50" s="421"/>
      <c r="E50" s="422"/>
      <c r="F50" s="411"/>
      <c r="G50" s="416"/>
      <c r="H50" s="417"/>
      <c r="I50" s="417"/>
      <c r="J50" s="411"/>
      <c r="K50" s="411"/>
      <c r="L50" s="411"/>
      <c r="M50" s="411"/>
      <c r="N50" s="72"/>
    </row>
    <row r="51" spans="2:16" s="71" customFormat="1" ht="15.75" customHeight="1">
      <c r="B51" s="387" t="s">
        <v>340</v>
      </c>
      <c r="C51" s="393" t="s">
        <v>313</v>
      </c>
      <c r="D51" s="420">
        <v>92.229409999999973</v>
      </c>
      <c r="E51" s="410">
        <v>56.122899999999987</v>
      </c>
      <c r="F51" s="410">
        <v>518.01</v>
      </c>
      <c r="G51" s="410">
        <v>311.15600000000006</v>
      </c>
      <c r="H51" s="418">
        <v>76</v>
      </c>
      <c r="I51" s="418">
        <v>162</v>
      </c>
      <c r="J51" s="410">
        <v>104.4</v>
      </c>
      <c r="K51" s="410">
        <v>265.5</v>
      </c>
      <c r="L51" s="410">
        <v>129</v>
      </c>
      <c r="M51" s="410">
        <v>265.60000000000002</v>
      </c>
      <c r="N51" s="72"/>
      <c r="O51" s="151"/>
      <c r="P51" s="151"/>
    </row>
    <row r="52" spans="2:16" s="71" customFormat="1" ht="15.75" thickBot="1">
      <c r="B52" s="388"/>
      <c r="C52" s="394"/>
      <c r="D52" s="421"/>
      <c r="E52" s="411"/>
      <c r="F52" s="411"/>
      <c r="G52" s="413"/>
      <c r="H52" s="417"/>
      <c r="I52" s="417"/>
      <c r="J52" s="411"/>
      <c r="K52" s="411"/>
      <c r="L52" s="411"/>
      <c r="M52" s="411"/>
      <c r="N52" s="72"/>
    </row>
    <row r="53" spans="2:16" s="71" customFormat="1" ht="15.75" customHeight="1">
      <c r="B53" s="387" t="s">
        <v>341</v>
      </c>
      <c r="C53" s="393" t="s">
        <v>317</v>
      </c>
      <c r="D53" s="420">
        <v>64.486849999999976</v>
      </c>
      <c r="E53" s="434">
        <v>147.17788000000002</v>
      </c>
      <c r="F53" s="410">
        <v>402.12300000000005</v>
      </c>
      <c r="G53" s="418">
        <v>637.8570000000002</v>
      </c>
      <c r="H53" s="418">
        <v>134</v>
      </c>
      <c r="I53" s="418">
        <v>184</v>
      </c>
      <c r="J53" s="410">
        <v>95399.920000000013</v>
      </c>
      <c r="K53" s="410">
        <v>195256.6</v>
      </c>
      <c r="L53" s="410">
        <v>13800</v>
      </c>
      <c r="M53" s="410">
        <v>8820</v>
      </c>
      <c r="N53" s="72"/>
      <c r="O53" s="151"/>
      <c r="P53" s="151"/>
    </row>
    <row r="54" spans="2:16" s="71" customFormat="1" ht="15.75" thickBot="1">
      <c r="B54" s="388"/>
      <c r="C54" s="394"/>
      <c r="D54" s="421"/>
      <c r="E54" s="435"/>
      <c r="F54" s="411"/>
      <c r="G54" s="417"/>
      <c r="H54" s="417"/>
      <c r="I54" s="417"/>
      <c r="J54" s="411"/>
      <c r="K54" s="411"/>
      <c r="L54" s="411"/>
      <c r="M54" s="411"/>
      <c r="N54" s="72"/>
    </row>
    <row r="55" spans="2:16" s="71" customFormat="1" ht="15.75" thickBot="1">
      <c r="B55" s="400" t="s">
        <v>342</v>
      </c>
      <c r="C55" s="400"/>
      <c r="D55" s="221">
        <f>SUM(D28:D54)</f>
        <v>2590.2903769999994</v>
      </c>
      <c r="E55" s="221">
        <f t="shared" ref="E55" si="0">SUM(E28:E54)</f>
        <v>2302.2742269999999</v>
      </c>
      <c r="F55" s="280">
        <f>SUM(F28:F54)</f>
        <v>16631.049230000004</v>
      </c>
      <c r="G55" s="221">
        <f t="shared" ref="G55" si="1">SUM(G28:G54)</f>
        <v>16924.573890000003</v>
      </c>
      <c r="H55" s="280">
        <v>2580</v>
      </c>
      <c r="I55" s="221">
        <v>6130</v>
      </c>
      <c r="J55" s="280">
        <v>2537489.0999999992</v>
      </c>
      <c r="K55" s="221">
        <v>2756703.25</v>
      </c>
      <c r="L55" s="280">
        <v>195508.22585060159</v>
      </c>
      <c r="M55" s="221">
        <v>189089.53000000003</v>
      </c>
      <c r="O55" s="151"/>
      <c r="P55" s="151"/>
    </row>
    <row r="56" spans="2:16" s="71" customFormat="1" ht="15">
      <c r="B56" s="199" t="s">
        <v>343</v>
      </c>
      <c r="C56" s="183"/>
      <c r="D56" s="183"/>
      <c r="E56" s="183"/>
      <c r="F56" s="183"/>
      <c r="G56" s="237"/>
      <c r="H56" s="182"/>
      <c r="I56" s="182"/>
      <c r="J56" s="182"/>
      <c r="K56" s="183"/>
      <c r="L56" s="182"/>
      <c r="M56" s="201"/>
    </row>
    <row r="57" spans="2:16" ht="15">
      <c r="B57" s="199" t="s">
        <v>344</v>
      </c>
      <c r="C57" s="183"/>
      <c r="D57" s="183"/>
      <c r="E57" s="183"/>
      <c r="F57" s="183"/>
      <c r="G57" s="183"/>
      <c r="H57" s="183"/>
      <c r="I57" s="183"/>
      <c r="J57" s="253"/>
      <c r="K57" s="183"/>
      <c r="L57" s="247"/>
      <c r="M57" s="201"/>
      <c r="N57" s="71"/>
      <c r="O57" s="71"/>
    </row>
    <row r="58" spans="2:16" ht="15">
      <c r="B58" s="199" t="s">
        <v>345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O58" s="71"/>
    </row>
    <row r="59" spans="2:16" ht="15">
      <c r="B59" s="199" t="s">
        <v>346</v>
      </c>
      <c r="C59" s="183"/>
      <c r="D59" s="183"/>
      <c r="E59" s="183"/>
      <c r="F59" s="183"/>
      <c r="G59" s="183"/>
      <c r="H59" s="183"/>
      <c r="I59" s="183"/>
      <c r="J59" s="237"/>
      <c r="K59" s="183"/>
      <c r="L59" s="237"/>
      <c r="M59" s="183"/>
      <c r="O59" s="71"/>
    </row>
    <row r="60" spans="2:16" ht="15">
      <c r="B60" s="199" t="s">
        <v>347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O60" s="71"/>
    </row>
    <row r="61" spans="2:16" ht="18.75" thickBot="1">
      <c r="B61" s="192" t="s">
        <v>348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O61" s="71"/>
    </row>
    <row r="62" spans="2:16" ht="15">
      <c r="B62" s="194" t="s">
        <v>278</v>
      </c>
      <c r="C62" s="194"/>
      <c r="D62" s="397"/>
      <c r="E62" s="401"/>
      <c r="F62" s="238"/>
      <c r="G62" s="183"/>
      <c r="H62" s="183"/>
      <c r="I62" s="183"/>
      <c r="J62" s="183"/>
      <c r="K62" s="183"/>
      <c r="L62" s="183"/>
      <c r="M62" s="183"/>
      <c r="O62" s="71"/>
    </row>
    <row r="63" spans="2:16" s="183" customFormat="1" ht="15">
      <c r="B63" s="195"/>
      <c r="C63" s="195"/>
      <c r="D63" s="402" t="s">
        <v>349</v>
      </c>
      <c r="E63" s="403"/>
      <c r="F63" s="200" t="s">
        <v>307</v>
      </c>
      <c r="O63" s="201"/>
    </row>
    <row r="64" spans="2:16" s="183" customFormat="1" ht="15">
      <c r="B64" s="195"/>
      <c r="C64" s="195"/>
      <c r="D64" s="402" t="s">
        <v>234</v>
      </c>
      <c r="E64" s="403"/>
      <c r="F64" s="195" t="s">
        <v>236</v>
      </c>
      <c r="O64" s="201"/>
    </row>
    <row r="65" spans="2:15" s="183" customFormat="1" ht="15.75" thickBot="1">
      <c r="B65" s="202"/>
      <c r="C65" s="202"/>
      <c r="D65" s="325" t="s">
        <v>450</v>
      </c>
      <c r="E65" s="325" t="s">
        <v>451</v>
      </c>
      <c r="F65" s="196" t="s">
        <v>450</v>
      </c>
      <c r="O65" s="201"/>
    </row>
    <row r="66" spans="2:15" ht="15.75" thickBot="1">
      <c r="B66" s="180" t="s">
        <v>350</v>
      </c>
      <c r="C66" s="180"/>
      <c r="D66" s="181">
        <v>68.122020000000006</v>
      </c>
      <c r="E66" s="181">
        <v>55.324737000000006</v>
      </c>
      <c r="F66" s="181">
        <v>95.757000000000019</v>
      </c>
      <c r="G66" s="182"/>
      <c r="H66" s="182"/>
      <c r="I66" s="183"/>
      <c r="J66" s="183"/>
      <c r="K66" s="183"/>
      <c r="L66" s="183"/>
      <c r="M66" s="183"/>
      <c r="O66" s="71"/>
    </row>
    <row r="67" spans="2:15" ht="15">
      <c r="B67" s="184" t="s">
        <v>351</v>
      </c>
      <c r="C67" s="185"/>
      <c r="D67" s="186">
        <v>19.529076</v>
      </c>
      <c r="E67" s="186">
        <v>18.310552999999999</v>
      </c>
      <c r="F67" s="186">
        <v>20</v>
      </c>
      <c r="G67" s="183"/>
      <c r="H67" s="183"/>
      <c r="I67" s="183"/>
      <c r="J67" s="183"/>
      <c r="K67" s="183"/>
      <c r="L67" s="183"/>
      <c r="M67" s="183"/>
      <c r="O67" s="71"/>
    </row>
    <row r="68" spans="2:15" ht="15">
      <c r="B68" s="184" t="s">
        <v>352</v>
      </c>
      <c r="C68" s="185"/>
      <c r="D68" s="186">
        <v>11.475192999999999</v>
      </c>
      <c r="E68" s="186">
        <v>5.5754729999999979</v>
      </c>
      <c r="F68" s="186">
        <v>21</v>
      </c>
      <c r="G68" s="183"/>
      <c r="H68" s="183"/>
      <c r="I68" s="183"/>
      <c r="J68" s="183"/>
      <c r="K68" s="183"/>
      <c r="L68" s="183"/>
      <c r="M68" s="183"/>
      <c r="O68" s="71"/>
    </row>
    <row r="69" spans="2:15">
      <c r="B69" s="184" t="s">
        <v>353</v>
      </c>
      <c r="C69" s="185"/>
      <c r="D69" s="186">
        <v>5.9443670000000024</v>
      </c>
      <c r="E69" s="186">
        <v>3.3352390000000005</v>
      </c>
      <c r="F69" s="186">
        <v>8.32</v>
      </c>
      <c r="G69" s="183"/>
      <c r="H69" s="183"/>
      <c r="I69" s="183"/>
      <c r="J69" s="183"/>
      <c r="K69" s="183"/>
      <c r="L69" s="183"/>
      <c r="M69" s="183"/>
    </row>
    <row r="70" spans="2:15">
      <c r="B70" s="184" t="s">
        <v>354</v>
      </c>
      <c r="C70" s="185"/>
      <c r="D70" s="186">
        <v>8.5149960000000018</v>
      </c>
      <c r="E70" s="186">
        <v>4.8193059999999983</v>
      </c>
      <c r="F70" s="186">
        <v>12.52</v>
      </c>
      <c r="G70" s="183"/>
      <c r="H70" s="183"/>
      <c r="I70" s="183"/>
      <c r="J70" s="183"/>
      <c r="K70" s="183"/>
      <c r="L70" s="183"/>
      <c r="M70" s="183"/>
    </row>
    <row r="71" spans="2:15">
      <c r="B71" s="184" t="s">
        <v>355</v>
      </c>
      <c r="C71" s="185"/>
      <c r="D71" s="186">
        <v>4.0831349999999995</v>
      </c>
      <c r="E71" s="186">
        <v>3.468324</v>
      </c>
      <c r="F71" s="186">
        <v>3.5640000000000001</v>
      </c>
      <c r="G71" s="183"/>
      <c r="H71" s="183"/>
      <c r="I71" s="183"/>
      <c r="J71" s="183"/>
      <c r="K71" s="183"/>
      <c r="L71" s="183"/>
      <c r="M71" s="183"/>
    </row>
    <row r="72" spans="2:15">
      <c r="B72" s="184" t="s">
        <v>356</v>
      </c>
      <c r="C72" s="185"/>
      <c r="D72" s="186">
        <v>0</v>
      </c>
      <c r="E72" s="186">
        <v>1.4013150000000001</v>
      </c>
      <c r="F72" s="186">
        <v>2.64</v>
      </c>
      <c r="G72" s="183"/>
      <c r="H72" s="183"/>
      <c r="I72" s="183"/>
      <c r="J72" s="183"/>
      <c r="K72" s="183"/>
      <c r="L72" s="183"/>
      <c r="M72" s="183"/>
    </row>
    <row r="73" spans="2:15">
      <c r="B73" s="184" t="s">
        <v>357</v>
      </c>
      <c r="C73" s="185"/>
      <c r="D73" s="186">
        <v>2.5487749999999996</v>
      </c>
      <c r="E73" s="186">
        <v>2.8747839999999996</v>
      </c>
      <c r="F73" s="186">
        <v>3.2</v>
      </c>
      <c r="G73" s="183"/>
      <c r="H73" s="183"/>
      <c r="I73" s="183"/>
      <c r="J73" s="183"/>
      <c r="K73" s="183"/>
      <c r="L73" s="183"/>
      <c r="M73" s="183"/>
    </row>
    <row r="74" spans="2:15">
      <c r="B74" s="184" t="s">
        <v>358</v>
      </c>
      <c r="C74" s="185"/>
      <c r="D74" s="186">
        <v>1.7367199999999989</v>
      </c>
      <c r="E74" s="186">
        <v>1.3193800000000002</v>
      </c>
      <c r="F74" s="186">
        <v>1.68</v>
      </c>
      <c r="G74" s="183"/>
      <c r="H74" s="183"/>
      <c r="I74" s="183"/>
      <c r="J74" s="183"/>
      <c r="K74" s="183"/>
      <c r="L74" s="183"/>
      <c r="M74" s="183"/>
    </row>
    <row r="75" spans="2:15">
      <c r="B75" s="184" t="s">
        <v>359</v>
      </c>
      <c r="C75" s="185"/>
      <c r="D75" s="186">
        <v>1.9324180000000011</v>
      </c>
      <c r="E75" s="186">
        <v>0.95734300000000094</v>
      </c>
      <c r="F75" s="186">
        <v>2.3879999999999999</v>
      </c>
      <c r="G75" s="183"/>
      <c r="H75" s="183"/>
      <c r="I75" s="183"/>
      <c r="J75" s="183"/>
      <c r="K75" s="183"/>
      <c r="L75" s="183"/>
      <c r="M75" s="183"/>
    </row>
    <row r="76" spans="2:15">
      <c r="B76" s="184" t="s">
        <v>360</v>
      </c>
      <c r="C76" s="185"/>
      <c r="D76" s="186">
        <v>1.9633580000000002</v>
      </c>
      <c r="E76" s="186">
        <v>1.5749439999999999</v>
      </c>
      <c r="F76" s="186">
        <v>1.6</v>
      </c>
      <c r="G76" s="183"/>
      <c r="H76" s="183"/>
      <c r="I76" s="183"/>
      <c r="J76" s="183"/>
      <c r="K76" s="183"/>
      <c r="L76" s="183"/>
      <c r="M76" s="183"/>
    </row>
    <row r="77" spans="2:15">
      <c r="B77" s="184" t="s">
        <v>361</v>
      </c>
      <c r="C77" s="185"/>
      <c r="D77" s="186">
        <v>0.59007500000000002</v>
      </c>
      <c r="E77" s="186">
        <v>0.792022</v>
      </c>
      <c r="F77" s="186">
        <v>1.3120000000000001</v>
      </c>
      <c r="G77" s="183"/>
      <c r="H77" s="183"/>
      <c r="I77" s="183"/>
      <c r="J77" s="183"/>
      <c r="K77" s="183"/>
      <c r="L77" s="183"/>
      <c r="M77" s="183"/>
    </row>
    <row r="78" spans="2:15">
      <c r="B78" s="184" t="s">
        <v>362</v>
      </c>
      <c r="C78" s="185"/>
      <c r="D78" s="186">
        <v>0.51880500000000007</v>
      </c>
      <c r="E78" s="186">
        <v>0.59344799999999998</v>
      </c>
      <c r="F78" s="186">
        <v>1.92</v>
      </c>
      <c r="G78" s="183"/>
      <c r="H78" s="183"/>
      <c r="I78" s="183"/>
      <c r="J78" s="183"/>
      <c r="K78" s="183"/>
      <c r="L78" s="183"/>
      <c r="M78" s="183"/>
    </row>
    <row r="79" spans="2:15">
      <c r="B79" s="184" t="s">
        <v>363</v>
      </c>
      <c r="C79" s="185"/>
      <c r="D79" s="186">
        <v>0.89222000000000001</v>
      </c>
      <c r="E79" s="186">
        <v>1.016481</v>
      </c>
      <c r="F79" s="186">
        <v>1.4</v>
      </c>
      <c r="G79" s="183"/>
      <c r="H79" s="183"/>
      <c r="I79" s="183"/>
      <c r="J79" s="183"/>
      <c r="K79" s="183"/>
      <c r="L79" s="183"/>
      <c r="M79" s="183"/>
    </row>
    <row r="80" spans="2:15">
      <c r="B80" s="184" t="s">
        <v>364</v>
      </c>
      <c r="C80" s="185"/>
      <c r="D80" s="186">
        <v>0</v>
      </c>
      <c r="E80" s="186">
        <v>0.76221099999999997</v>
      </c>
      <c r="F80" s="186">
        <v>1.0940000000000001</v>
      </c>
      <c r="G80" s="183"/>
      <c r="H80" s="183"/>
      <c r="I80" s="183"/>
      <c r="J80" s="183"/>
      <c r="K80" s="183"/>
      <c r="L80" s="183"/>
      <c r="M80" s="183"/>
    </row>
    <row r="81" spans="2:13">
      <c r="B81" s="184" t="s">
        <v>365</v>
      </c>
      <c r="C81" s="185"/>
      <c r="D81" s="186">
        <v>0.9020220000000001</v>
      </c>
      <c r="E81" s="186">
        <v>1.272431000000001</v>
      </c>
      <c r="F81" s="186">
        <v>1.26</v>
      </c>
      <c r="G81" s="183"/>
      <c r="H81" s="183"/>
      <c r="I81" s="183"/>
      <c r="J81" s="183"/>
      <c r="K81" s="183"/>
      <c r="L81" s="183"/>
      <c r="M81" s="183"/>
    </row>
    <row r="82" spans="2:13">
      <c r="B82" s="184" t="s">
        <v>366</v>
      </c>
      <c r="C82" s="185"/>
      <c r="D82" s="186">
        <v>1.3410660000000001</v>
      </c>
      <c r="E82" s="186">
        <v>1.522146</v>
      </c>
      <c r="F82" s="186">
        <v>1.26</v>
      </c>
      <c r="G82" s="183"/>
      <c r="H82" s="183"/>
      <c r="I82" s="183"/>
      <c r="J82" s="183"/>
      <c r="K82" s="183"/>
      <c r="L82" s="183"/>
      <c r="M82" s="183"/>
    </row>
    <row r="83" spans="2:13">
      <c r="B83" s="184" t="s">
        <v>367</v>
      </c>
      <c r="C83" s="185"/>
      <c r="D83" s="186">
        <v>0.86888399999999999</v>
      </c>
      <c r="E83" s="186">
        <v>0.56848399999999999</v>
      </c>
      <c r="F83" s="186">
        <v>1.387</v>
      </c>
      <c r="G83" s="183"/>
      <c r="H83" s="183"/>
      <c r="I83" s="183"/>
      <c r="J83" s="183"/>
      <c r="K83" s="183"/>
      <c r="L83" s="183"/>
      <c r="M83" s="183"/>
    </row>
    <row r="84" spans="2:13">
      <c r="B84" s="184" t="s">
        <v>368</v>
      </c>
      <c r="C84" s="185"/>
      <c r="D84" s="186">
        <v>0.60417200000000004</v>
      </c>
      <c r="E84" s="186">
        <v>0.62707599999999997</v>
      </c>
      <c r="F84" s="186">
        <v>1.28</v>
      </c>
      <c r="G84" s="183"/>
      <c r="H84" s="183"/>
      <c r="I84" s="183"/>
      <c r="J84" s="183"/>
      <c r="K84" s="183"/>
      <c r="L84" s="183"/>
      <c r="M84" s="183"/>
    </row>
    <row r="85" spans="2:13">
      <c r="B85" s="184" t="s">
        <v>369</v>
      </c>
      <c r="C85" s="185"/>
      <c r="D85" s="186">
        <v>0.90010799999999991</v>
      </c>
      <c r="E85" s="186">
        <v>0.8084079999999999</v>
      </c>
      <c r="F85" s="186">
        <v>1.24</v>
      </c>
      <c r="G85" s="183"/>
      <c r="H85" s="183"/>
      <c r="I85" s="183"/>
      <c r="J85" s="183"/>
      <c r="K85" s="183"/>
      <c r="L85" s="183"/>
      <c r="M85" s="183"/>
    </row>
    <row r="86" spans="2:13">
      <c r="B86" s="184" t="s">
        <v>370</v>
      </c>
      <c r="C86" s="185"/>
      <c r="D86" s="186">
        <v>0.75841099999999995</v>
      </c>
      <c r="E86" s="186">
        <v>0.57601900000000006</v>
      </c>
      <c r="F86" s="186">
        <v>0.94499999999999995</v>
      </c>
      <c r="G86" s="183"/>
      <c r="H86" s="183"/>
      <c r="I86" s="183"/>
      <c r="J86" s="183"/>
      <c r="K86" s="183"/>
      <c r="L86" s="183"/>
      <c r="M86" s="183"/>
    </row>
    <row r="87" spans="2:13">
      <c r="B87" s="184" t="s">
        <v>371</v>
      </c>
      <c r="C87" s="185"/>
      <c r="D87" s="186">
        <v>0.79339300000000001</v>
      </c>
      <c r="E87" s="186">
        <v>0.610433</v>
      </c>
      <c r="F87" s="186">
        <v>0.84</v>
      </c>
      <c r="G87" s="183"/>
      <c r="H87" s="183"/>
      <c r="I87" s="183"/>
      <c r="J87" s="183"/>
      <c r="K87" s="183"/>
      <c r="L87" s="183"/>
      <c r="M87" s="183"/>
    </row>
    <row r="88" spans="2:13">
      <c r="B88" s="184" t="s">
        <v>372</v>
      </c>
      <c r="C88" s="185"/>
      <c r="D88" s="186">
        <v>0.30465199999999998</v>
      </c>
      <c r="E88" s="186">
        <v>0.45077899999999999</v>
      </c>
      <c r="F88" s="186">
        <v>0.8</v>
      </c>
      <c r="G88" s="183"/>
      <c r="H88" s="183"/>
      <c r="I88" s="183"/>
      <c r="J88" s="183"/>
      <c r="K88" s="183"/>
      <c r="L88" s="183"/>
      <c r="M88" s="183"/>
    </row>
    <row r="89" spans="2:13">
      <c r="B89" s="184" t="s">
        <v>373</v>
      </c>
      <c r="C89" s="185"/>
      <c r="D89" s="186">
        <v>0.48399600000000004</v>
      </c>
      <c r="E89" s="186">
        <v>0.43108299999999999</v>
      </c>
      <c r="F89" s="186">
        <v>0.64</v>
      </c>
      <c r="G89" s="183"/>
      <c r="H89" s="183"/>
      <c r="I89" s="183"/>
      <c r="J89" s="183"/>
      <c r="K89" s="183"/>
      <c r="L89" s="183"/>
      <c r="M89" s="183"/>
    </row>
    <row r="90" spans="2:13">
      <c r="B90" s="184" t="s">
        <v>374</v>
      </c>
      <c r="C90" s="185"/>
      <c r="D90" s="186">
        <v>0</v>
      </c>
      <c r="E90" s="186">
        <v>0.2106839999999999</v>
      </c>
      <c r="F90" s="186">
        <v>0.64400000000000002</v>
      </c>
      <c r="G90" s="183"/>
      <c r="H90" s="183"/>
      <c r="I90" s="183"/>
      <c r="J90" s="183"/>
      <c r="K90" s="183"/>
      <c r="L90" s="183"/>
      <c r="M90" s="183"/>
    </row>
    <row r="91" spans="2:13">
      <c r="B91" s="184" t="s">
        <v>375</v>
      </c>
      <c r="C91" s="185"/>
      <c r="D91" s="186">
        <v>0.3047359999999999</v>
      </c>
      <c r="E91" s="186">
        <v>0.32916499999999993</v>
      </c>
      <c r="F91" s="186">
        <v>0.8</v>
      </c>
      <c r="G91" s="183"/>
      <c r="H91" s="183"/>
      <c r="I91" s="183"/>
      <c r="J91" s="183"/>
      <c r="K91" s="183"/>
      <c r="L91" s="183"/>
      <c r="M91" s="183"/>
    </row>
    <row r="92" spans="2:13">
      <c r="B92" s="184" t="s">
        <v>376</v>
      </c>
      <c r="C92" s="185"/>
      <c r="D92" s="186">
        <v>0.30528000000000011</v>
      </c>
      <c r="E92" s="186">
        <v>0.29643099999999994</v>
      </c>
      <c r="F92" s="186">
        <v>0.8</v>
      </c>
      <c r="G92" s="183"/>
      <c r="H92" s="183"/>
      <c r="I92" s="183"/>
      <c r="J92" s="183"/>
      <c r="K92" s="183"/>
      <c r="L92" s="183"/>
      <c r="M92" s="183"/>
    </row>
    <row r="93" spans="2:13">
      <c r="B93" s="184" t="s">
        <v>377</v>
      </c>
      <c r="C93" s="185"/>
      <c r="D93" s="186">
        <v>0.48610599999999998</v>
      </c>
      <c r="E93" s="186">
        <v>0.49289700000000003</v>
      </c>
      <c r="F93" s="186">
        <v>0.37</v>
      </c>
      <c r="G93" s="183"/>
      <c r="H93" s="183"/>
      <c r="I93" s="183"/>
      <c r="J93" s="183"/>
      <c r="K93" s="183"/>
      <c r="L93" s="183"/>
      <c r="M93" s="183"/>
    </row>
    <row r="94" spans="2:13">
      <c r="B94" s="184" t="s">
        <v>378</v>
      </c>
      <c r="C94" s="185"/>
      <c r="D94" s="186">
        <v>0.34005599999999997</v>
      </c>
      <c r="E94" s="186">
        <v>0.327878</v>
      </c>
      <c r="F94" s="186">
        <v>0.2</v>
      </c>
      <c r="G94" s="183"/>
      <c r="H94" s="183"/>
      <c r="I94" s="183"/>
      <c r="J94" s="183"/>
      <c r="K94" s="183"/>
      <c r="L94" s="183"/>
      <c r="M94" s="183"/>
    </row>
    <row r="95" spans="2:13" ht="15" thickBot="1">
      <c r="B95" s="184" t="s">
        <v>379</v>
      </c>
      <c r="C95" s="185"/>
      <c r="D95" s="186">
        <v>0</v>
      </c>
      <c r="E95" s="186">
        <v>0</v>
      </c>
      <c r="F95" s="186">
        <v>0.65300000000000002</v>
      </c>
      <c r="G95" s="183"/>
      <c r="H95" s="183"/>
      <c r="I95" s="183"/>
      <c r="J95" s="183"/>
      <c r="K95" s="183"/>
      <c r="L95" s="183"/>
      <c r="M95" s="183"/>
    </row>
    <row r="96" spans="2:13" ht="15" thickBot="1">
      <c r="B96" s="187" t="s">
        <v>380</v>
      </c>
      <c r="C96" s="187"/>
      <c r="D96" s="188">
        <v>292.22983000000011</v>
      </c>
      <c r="E96" s="188">
        <v>251.35073</v>
      </c>
      <c r="F96" s="326">
        <v>1250.5999999999999</v>
      </c>
      <c r="G96" s="183"/>
      <c r="H96" s="183"/>
      <c r="I96" s="183"/>
      <c r="J96" s="183"/>
      <c r="K96" s="183"/>
      <c r="L96" s="183"/>
      <c r="M96" s="183"/>
    </row>
    <row r="97" spans="2:13">
      <c r="B97" s="189" t="s">
        <v>381</v>
      </c>
      <c r="C97" s="189"/>
      <c r="D97" s="190">
        <v>180.16548000000009</v>
      </c>
      <c r="E97" s="190">
        <v>147.43922999999998</v>
      </c>
      <c r="F97" s="327">
        <v>710.6</v>
      </c>
      <c r="G97" s="183"/>
      <c r="H97" s="183"/>
      <c r="I97" s="183"/>
      <c r="J97" s="183"/>
      <c r="K97" s="183"/>
      <c r="L97" s="183"/>
      <c r="M97" s="183"/>
    </row>
    <row r="98" spans="2:13" ht="15" thickBot="1">
      <c r="B98" s="189" t="s">
        <v>382</v>
      </c>
      <c r="C98" s="189"/>
      <c r="D98" s="190">
        <v>112.06434999999999</v>
      </c>
      <c r="E98" s="190">
        <v>103.9115</v>
      </c>
      <c r="F98" s="327">
        <v>540</v>
      </c>
      <c r="G98" s="183"/>
      <c r="H98" s="183"/>
      <c r="I98" s="183"/>
      <c r="J98" s="183"/>
      <c r="K98" s="183"/>
      <c r="L98" s="183"/>
      <c r="M98" s="183"/>
    </row>
    <row r="99" spans="2:13" ht="15" thickBot="1">
      <c r="B99" s="191" t="s">
        <v>383</v>
      </c>
      <c r="C99" s="187"/>
      <c r="D99" s="188">
        <v>52.86869999999999</v>
      </c>
      <c r="E99" s="188">
        <v>36.220669999999998</v>
      </c>
      <c r="F99" s="326">
        <v>286.63499999999999</v>
      </c>
      <c r="G99" s="183"/>
      <c r="H99" s="183"/>
      <c r="I99" s="183"/>
      <c r="J99" s="183"/>
      <c r="K99" s="183"/>
      <c r="L99" s="183"/>
      <c r="M99" s="183"/>
    </row>
    <row r="100" spans="2:13">
      <c r="B100" s="189" t="s">
        <v>384</v>
      </c>
      <c r="C100" s="189"/>
      <c r="D100" s="190">
        <v>30.815509999999996</v>
      </c>
      <c r="E100" s="190">
        <v>23.420909999999989</v>
      </c>
      <c r="F100" s="327">
        <v>198.66</v>
      </c>
      <c r="G100" s="183"/>
      <c r="H100" s="183"/>
      <c r="I100" s="183"/>
      <c r="J100" s="183"/>
      <c r="K100" s="183"/>
      <c r="L100" s="183"/>
      <c r="M100" s="183"/>
    </row>
    <row r="101" spans="2:13">
      <c r="B101" s="189" t="s">
        <v>385</v>
      </c>
      <c r="C101" s="189"/>
      <c r="D101" s="190">
        <v>22.053189999999997</v>
      </c>
      <c r="E101" s="190">
        <v>12.799760000000012</v>
      </c>
      <c r="F101" s="327">
        <v>87.974999999999994</v>
      </c>
      <c r="G101" s="183"/>
      <c r="H101" s="183"/>
      <c r="I101" s="183"/>
      <c r="J101" s="183"/>
      <c r="K101" s="183"/>
      <c r="L101" s="183"/>
      <c r="M101" s="183"/>
    </row>
    <row r="102" spans="2:13"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</row>
    <row r="103" spans="2:13" ht="15" customHeight="1" thickBot="1">
      <c r="B103" s="192" t="s">
        <v>386</v>
      </c>
      <c r="C103" s="193"/>
      <c r="D103" s="193"/>
      <c r="E103" s="193"/>
      <c r="F103" s="183"/>
      <c r="G103" s="183"/>
      <c r="H103" s="183"/>
      <c r="I103" s="183"/>
      <c r="J103" s="183"/>
      <c r="K103" s="183"/>
      <c r="L103" s="183"/>
      <c r="M103" s="183"/>
    </row>
    <row r="104" spans="2:13">
      <c r="B104" s="404" t="s">
        <v>278</v>
      </c>
      <c r="C104" s="404"/>
      <c r="D104" s="404"/>
      <c r="E104" s="436"/>
      <c r="F104" s="194" t="s">
        <v>301</v>
      </c>
      <c r="G104" s="183"/>
      <c r="H104" s="183"/>
      <c r="I104" s="183"/>
      <c r="J104" s="183"/>
      <c r="K104" s="183"/>
      <c r="L104" s="183"/>
      <c r="M104" s="183"/>
    </row>
    <row r="105" spans="2:13">
      <c r="B105" s="402"/>
      <c r="C105" s="402"/>
      <c r="D105" s="402" t="s">
        <v>349</v>
      </c>
      <c r="E105" s="437"/>
      <c r="F105" s="195" t="s">
        <v>307</v>
      </c>
      <c r="G105" s="183"/>
      <c r="H105" s="183"/>
      <c r="I105" s="183"/>
      <c r="J105" s="183"/>
      <c r="K105" s="183"/>
      <c r="L105" s="183"/>
      <c r="M105" s="183"/>
    </row>
    <row r="106" spans="2:13">
      <c r="B106" s="402"/>
      <c r="C106" s="402"/>
      <c r="D106" s="402" t="s">
        <v>234</v>
      </c>
      <c r="E106" s="437"/>
      <c r="F106" s="195" t="s">
        <v>236</v>
      </c>
      <c r="G106" s="183"/>
      <c r="H106" s="183"/>
      <c r="I106" s="183"/>
      <c r="J106" s="183"/>
      <c r="K106" s="183"/>
      <c r="L106" s="183"/>
      <c r="M106" s="183"/>
    </row>
    <row r="107" spans="2:13" ht="15" thickBot="1">
      <c r="B107" s="405"/>
      <c r="C107" s="405"/>
      <c r="D107" s="325" t="s">
        <v>450</v>
      </c>
      <c r="E107" s="325" t="s">
        <v>451</v>
      </c>
      <c r="F107" s="196" t="s">
        <v>450</v>
      </c>
      <c r="G107" s="183"/>
      <c r="H107" s="183"/>
      <c r="I107" s="183"/>
      <c r="J107" s="183"/>
      <c r="K107" s="183"/>
      <c r="L107" s="183"/>
      <c r="M107" s="183"/>
    </row>
    <row r="108" spans="2:13" ht="15" thickBot="1">
      <c r="B108" s="180" t="s">
        <v>387</v>
      </c>
      <c r="C108" s="180"/>
      <c r="D108" s="188">
        <v>608.26690499999995</v>
      </c>
      <c r="E108" s="188">
        <v>405.74588100000005</v>
      </c>
      <c r="F108" s="326">
        <v>797.24</v>
      </c>
      <c r="G108" s="183"/>
      <c r="H108" s="183"/>
      <c r="I108" s="183"/>
      <c r="J108" s="183"/>
      <c r="K108" s="183"/>
      <c r="L108" s="183"/>
      <c r="M108" s="183"/>
    </row>
    <row r="109" spans="2:13">
      <c r="B109" s="184" t="s">
        <v>388</v>
      </c>
      <c r="C109" s="184"/>
      <c r="D109" s="186">
        <v>64.517099999999999</v>
      </c>
      <c r="E109" s="186">
        <v>40.931809999999999</v>
      </c>
      <c r="F109" s="186">
        <v>94.5</v>
      </c>
      <c r="G109" s="183"/>
      <c r="H109" s="183"/>
      <c r="I109" s="183"/>
      <c r="J109" s="183"/>
      <c r="K109" s="183"/>
      <c r="L109" s="183"/>
      <c r="M109" s="183"/>
    </row>
    <row r="110" spans="2:13">
      <c r="B110" s="184" t="s">
        <v>389</v>
      </c>
      <c r="C110" s="184"/>
      <c r="D110" s="186">
        <v>64.316821999999988</v>
      </c>
      <c r="E110" s="186">
        <v>45.984040999999998</v>
      </c>
      <c r="F110" s="186">
        <v>76</v>
      </c>
      <c r="G110" s="183"/>
      <c r="H110" s="183"/>
      <c r="I110" s="183"/>
      <c r="J110" s="183"/>
      <c r="K110" s="183"/>
      <c r="L110" s="183"/>
      <c r="M110" s="183"/>
    </row>
    <row r="111" spans="2:13">
      <c r="B111" s="184" t="s">
        <v>390</v>
      </c>
      <c r="C111" s="184"/>
      <c r="D111" s="186">
        <v>43.759570999999994</v>
      </c>
      <c r="E111" s="186">
        <v>27.478044999999991</v>
      </c>
      <c r="F111" s="186">
        <v>61.23</v>
      </c>
      <c r="G111" s="183"/>
      <c r="H111" s="183"/>
      <c r="I111" s="183"/>
      <c r="J111" s="183"/>
      <c r="K111" s="183"/>
      <c r="L111" s="183"/>
      <c r="M111" s="183"/>
    </row>
    <row r="112" spans="2:13">
      <c r="B112" s="184" t="s">
        <v>391</v>
      </c>
      <c r="C112" s="184"/>
      <c r="D112" s="186">
        <v>32.815690000000011</v>
      </c>
      <c r="E112" s="186">
        <v>20.841469</v>
      </c>
      <c r="F112" s="186">
        <v>48.96</v>
      </c>
      <c r="G112" s="183"/>
      <c r="H112" s="183"/>
      <c r="I112" s="183"/>
      <c r="J112" s="183"/>
      <c r="K112" s="183"/>
      <c r="L112" s="183"/>
      <c r="M112" s="183"/>
    </row>
    <row r="113" spans="2:13">
      <c r="B113" s="184" t="s">
        <v>392</v>
      </c>
      <c r="C113" s="184"/>
      <c r="D113" s="186">
        <v>30.252591999999989</v>
      </c>
      <c r="E113" s="186">
        <v>19.535318</v>
      </c>
      <c r="F113" s="186">
        <v>46</v>
      </c>
      <c r="G113" s="183"/>
      <c r="H113" s="183"/>
      <c r="I113" s="183"/>
      <c r="J113" s="183"/>
      <c r="K113" s="183"/>
      <c r="L113" s="183"/>
      <c r="M113" s="183"/>
    </row>
    <row r="114" spans="2:13">
      <c r="B114" s="184" t="s">
        <v>393</v>
      </c>
      <c r="C114" s="184"/>
      <c r="D114" s="186">
        <v>25.095426</v>
      </c>
      <c r="E114" s="186">
        <v>16.295843999999992</v>
      </c>
      <c r="F114" s="186">
        <v>41.19</v>
      </c>
      <c r="G114" s="183"/>
      <c r="H114" s="183"/>
      <c r="I114" s="183"/>
      <c r="J114" s="183"/>
      <c r="K114" s="183"/>
      <c r="L114" s="183"/>
      <c r="M114" s="183"/>
    </row>
    <row r="115" spans="2:13">
      <c r="B115" s="184" t="s">
        <v>394</v>
      </c>
      <c r="C115" s="184"/>
      <c r="D115" s="186">
        <v>25.211721999999991</v>
      </c>
      <c r="E115" s="186">
        <v>16.184031999999998</v>
      </c>
      <c r="F115" s="186">
        <v>34.24</v>
      </c>
      <c r="G115" s="183"/>
      <c r="H115" s="183"/>
      <c r="I115" s="183"/>
      <c r="J115" s="183"/>
      <c r="K115" s="183"/>
      <c r="L115" s="183"/>
      <c r="M115" s="183"/>
    </row>
    <row r="116" spans="2:13">
      <c r="B116" s="184" t="s">
        <v>395</v>
      </c>
      <c r="C116" s="184"/>
      <c r="D116" s="186">
        <v>21.434692999999992</v>
      </c>
      <c r="E116" s="186">
        <v>14.217632999999999</v>
      </c>
      <c r="F116" s="186">
        <v>28.28</v>
      </c>
      <c r="G116" s="183"/>
      <c r="H116" s="183"/>
      <c r="I116" s="183"/>
      <c r="J116" s="183"/>
      <c r="K116" s="183"/>
      <c r="L116" s="183"/>
      <c r="M116" s="183"/>
    </row>
    <row r="117" spans="2:13">
      <c r="B117" s="184" t="s">
        <v>396</v>
      </c>
      <c r="C117" s="184"/>
      <c r="D117" s="186">
        <v>19.918689999999998</v>
      </c>
      <c r="E117" s="186">
        <v>13.085396999999999</v>
      </c>
      <c r="F117" s="186">
        <v>31.2</v>
      </c>
      <c r="G117" s="183"/>
      <c r="H117" s="183"/>
      <c r="I117" s="183"/>
      <c r="J117" s="183"/>
      <c r="K117" s="183"/>
      <c r="L117" s="183"/>
      <c r="M117" s="183"/>
    </row>
    <row r="118" spans="2:13">
      <c r="B118" s="184" t="s">
        <v>397</v>
      </c>
      <c r="C118" s="184"/>
      <c r="D118" s="186">
        <v>20.793299999999999</v>
      </c>
      <c r="E118" s="186">
        <v>15.599594999999999</v>
      </c>
      <c r="F118" s="186">
        <v>31.2</v>
      </c>
      <c r="G118" s="183"/>
      <c r="H118" s="183"/>
      <c r="I118" s="183"/>
      <c r="J118" s="183"/>
      <c r="K118" s="183"/>
      <c r="L118" s="183"/>
      <c r="M118" s="183"/>
    </row>
    <row r="119" spans="2:13">
      <c r="B119" s="184" t="s">
        <v>398</v>
      </c>
      <c r="C119" s="184"/>
      <c r="D119" s="186">
        <v>13.442347999999999</v>
      </c>
      <c r="E119" s="186">
        <v>8.6535680000000017</v>
      </c>
      <c r="F119" s="186">
        <v>18.239999999999998</v>
      </c>
      <c r="G119" s="183"/>
      <c r="H119" s="183"/>
      <c r="I119" s="183"/>
      <c r="J119" s="183"/>
      <c r="K119" s="183"/>
      <c r="L119" s="183"/>
      <c r="M119" s="183"/>
    </row>
    <row r="120" spans="2:13">
      <c r="B120" s="184" t="s">
        <v>399</v>
      </c>
      <c r="C120" s="184"/>
      <c r="D120" s="186">
        <v>9.9076180000000011</v>
      </c>
      <c r="E120" s="186">
        <v>6.5142100000000003</v>
      </c>
      <c r="F120" s="186">
        <v>14.28</v>
      </c>
      <c r="G120" s="183"/>
      <c r="H120" s="183"/>
      <c r="I120" s="183"/>
      <c r="J120" s="183"/>
      <c r="K120" s="183"/>
      <c r="L120" s="183"/>
      <c r="M120" s="183"/>
    </row>
    <row r="121" spans="2:13">
      <c r="B121" s="184" t="s">
        <v>400</v>
      </c>
      <c r="C121" s="184"/>
      <c r="D121" s="186">
        <v>6.2582620000000002</v>
      </c>
      <c r="E121" s="186">
        <v>6.095173</v>
      </c>
      <c r="F121" s="186">
        <v>12.42</v>
      </c>
      <c r="G121" s="183"/>
      <c r="H121" s="183"/>
      <c r="I121" s="183"/>
      <c r="J121" s="183"/>
      <c r="K121" s="183"/>
      <c r="L121" s="183"/>
      <c r="M121" s="183"/>
    </row>
    <row r="122" spans="2:13">
      <c r="B122" s="184" t="s">
        <v>401</v>
      </c>
      <c r="C122" s="184"/>
      <c r="D122" s="186">
        <v>9.256456</v>
      </c>
      <c r="E122" s="186">
        <v>5.8257030000000016</v>
      </c>
      <c r="F122" s="186">
        <v>12.24</v>
      </c>
      <c r="G122" s="183"/>
      <c r="H122" s="183"/>
      <c r="I122" s="183"/>
      <c r="J122" s="183"/>
      <c r="K122" s="183"/>
      <c r="L122" s="183"/>
      <c r="M122" s="183"/>
    </row>
    <row r="123" spans="2:13">
      <c r="B123" s="184" t="s">
        <v>402</v>
      </c>
      <c r="C123" s="184"/>
      <c r="D123" s="186">
        <v>23.512575000000012</v>
      </c>
      <c r="E123" s="186">
        <v>18.681422000000001</v>
      </c>
      <c r="F123" s="186">
        <v>22.6</v>
      </c>
      <c r="G123" s="183"/>
      <c r="H123" s="183"/>
      <c r="I123" s="183"/>
      <c r="J123" s="183"/>
      <c r="K123" s="183"/>
      <c r="L123" s="183"/>
      <c r="M123" s="183"/>
    </row>
    <row r="124" spans="2:13">
      <c r="B124" s="184" t="s">
        <v>403</v>
      </c>
      <c r="C124" s="184"/>
      <c r="D124" s="186">
        <v>69.185783999999998</v>
      </c>
      <c r="E124" s="186">
        <v>53.824160999999989</v>
      </c>
      <c r="F124" s="186">
        <v>74.58</v>
      </c>
      <c r="G124" s="183"/>
      <c r="H124" s="183"/>
      <c r="I124" s="183"/>
      <c r="J124" s="183"/>
      <c r="K124" s="183"/>
      <c r="L124" s="183"/>
      <c r="M124" s="183"/>
    </row>
    <row r="125" spans="2:13">
      <c r="B125" s="184" t="s">
        <v>404</v>
      </c>
      <c r="C125" s="184"/>
      <c r="D125" s="186">
        <v>30.675118999999999</v>
      </c>
      <c r="E125" s="186">
        <v>22.497904000000002</v>
      </c>
      <c r="F125" s="186">
        <v>41</v>
      </c>
      <c r="G125" s="183"/>
      <c r="H125" s="183"/>
      <c r="I125" s="183"/>
      <c r="J125" s="183"/>
      <c r="K125" s="183"/>
      <c r="L125" s="183"/>
      <c r="M125" s="183"/>
    </row>
    <row r="126" spans="2:13">
      <c r="B126" s="184" t="s">
        <v>405</v>
      </c>
      <c r="C126" s="184"/>
      <c r="D126" s="186">
        <v>18.270318</v>
      </c>
      <c r="E126" s="186">
        <v>12.392685</v>
      </c>
      <c r="F126" s="186">
        <v>25.33</v>
      </c>
      <c r="G126" s="183"/>
      <c r="H126" s="183"/>
      <c r="I126" s="183"/>
      <c r="J126" s="183"/>
      <c r="K126" s="183"/>
      <c r="L126" s="183"/>
      <c r="M126" s="183"/>
    </row>
    <row r="127" spans="2:13">
      <c r="B127" s="184" t="s">
        <v>406</v>
      </c>
      <c r="C127" s="184"/>
      <c r="D127" s="186">
        <v>40.286695000000002</v>
      </c>
      <c r="E127" s="186">
        <v>30.434203</v>
      </c>
      <c r="F127" s="186">
        <v>36.9</v>
      </c>
      <c r="G127" s="183"/>
      <c r="H127" s="183"/>
      <c r="I127" s="183"/>
      <c r="J127" s="183"/>
      <c r="K127" s="183"/>
      <c r="L127" s="183"/>
      <c r="M127" s="183"/>
    </row>
    <row r="128" spans="2:13">
      <c r="B128" s="184" t="s">
        <v>407</v>
      </c>
      <c r="C128" s="184"/>
      <c r="D128" s="186">
        <v>16.006665999999989</v>
      </c>
      <c r="E128" s="186">
        <v>10.673668000000001</v>
      </c>
      <c r="F128" s="186">
        <v>22</v>
      </c>
      <c r="G128" s="183"/>
      <c r="H128" s="183"/>
      <c r="I128" s="183"/>
      <c r="J128" s="183"/>
      <c r="K128" s="183"/>
      <c r="L128" s="183"/>
      <c r="M128" s="183"/>
    </row>
    <row r="129" spans="2:13" ht="15" thickBot="1">
      <c r="B129" s="184" t="s">
        <v>454</v>
      </c>
      <c r="C129" s="184"/>
      <c r="D129" s="186">
        <v>23.349457999999998</v>
      </c>
      <c r="E129" s="186">
        <v>0</v>
      </c>
      <c r="F129" s="186">
        <v>24.85</v>
      </c>
      <c r="G129" s="183"/>
      <c r="H129" s="183"/>
      <c r="I129" s="183"/>
      <c r="J129" s="183"/>
      <c r="K129" s="183"/>
      <c r="L129" s="183"/>
      <c r="M129" s="183"/>
    </row>
    <row r="130" spans="2:13" ht="15" thickBot="1">
      <c r="B130" s="187" t="s">
        <v>408</v>
      </c>
      <c r="C130" s="187"/>
      <c r="D130" s="188">
        <v>3.1317179999999998</v>
      </c>
      <c r="E130" s="188">
        <v>0.81535999999999997</v>
      </c>
      <c r="F130" s="326">
        <v>49.165000000000006</v>
      </c>
      <c r="G130" s="183"/>
      <c r="H130" s="183"/>
      <c r="I130" s="183"/>
      <c r="J130" s="183"/>
      <c r="K130" s="183"/>
      <c r="L130" s="183"/>
      <c r="M130" s="183"/>
    </row>
    <row r="131" spans="2:13" ht="16.350000000000001" customHeight="1">
      <c r="B131" s="184" t="s">
        <v>409</v>
      </c>
      <c r="C131" s="184"/>
      <c r="D131" s="186">
        <v>6.0983999999999969E-2</v>
      </c>
      <c r="E131" s="186">
        <v>7.7103999999999895E-2</v>
      </c>
      <c r="F131" s="186">
        <v>0.6</v>
      </c>
      <c r="H131" s="183"/>
      <c r="I131" s="183"/>
      <c r="J131" s="183"/>
      <c r="K131" s="183"/>
      <c r="L131" s="183"/>
      <c r="M131" s="183"/>
    </row>
    <row r="132" spans="2:13" ht="16.350000000000001" customHeight="1">
      <c r="B132" s="184" t="s">
        <v>410</v>
      </c>
      <c r="C132" s="184"/>
      <c r="D132" s="186">
        <v>0.10963300000000001</v>
      </c>
      <c r="E132" s="186">
        <v>0.13095600000000021</v>
      </c>
      <c r="F132" s="186">
        <v>0.999</v>
      </c>
      <c r="H132" s="183"/>
      <c r="I132" s="183"/>
      <c r="J132" s="183"/>
      <c r="K132" s="183"/>
      <c r="L132" s="183"/>
      <c r="M132" s="183"/>
    </row>
    <row r="133" spans="2:13">
      <c r="B133" s="184" t="s">
        <v>411</v>
      </c>
      <c r="C133" s="184"/>
      <c r="D133" s="186">
        <v>0.1136479999999999</v>
      </c>
      <c r="E133" s="186">
        <v>0.1237609999999999</v>
      </c>
      <c r="F133" s="186">
        <v>0.999</v>
      </c>
      <c r="G133" s="183"/>
      <c r="H133" s="183"/>
      <c r="I133" s="183"/>
      <c r="J133" s="183"/>
      <c r="K133" s="183"/>
      <c r="L133" s="183"/>
      <c r="M133" s="183"/>
    </row>
    <row r="134" spans="2:13">
      <c r="B134" s="184" t="s">
        <v>412</v>
      </c>
      <c r="C134" s="184"/>
      <c r="D134" s="186">
        <v>0.1095580000000001</v>
      </c>
      <c r="E134" s="186">
        <v>0.14238900000000002</v>
      </c>
      <c r="F134" s="186">
        <v>0.999</v>
      </c>
      <c r="G134" s="183"/>
      <c r="H134" s="183"/>
      <c r="I134" s="183"/>
      <c r="J134" s="183"/>
      <c r="K134" s="183"/>
      <c r="L134" s="183"/>
      <c r="M134" s="183"/>
    </row>
    <row r="135" spans="2:13">
      <c r="B135" s="184" t="s">
        <v>413</v>
      </c>
      <c r="C135" s="184"/>
      <c r="D135" s="186">
        <v>0.10572599999999989</v>
      </c>
      <c r="E135" s="186">
        <v>0.1414949999999999</v>
      </c>
      <c r="F135" s="186">
        <v>0.999</v>
      </c>
      <c r="G135" s="183"/>
      <c r="H135" s="183"/>
      <c r="I135" s="183"/>
      <c r="J135" s="183"/>
      <c r="K135" s="183"/>
      <c r="L135" s="183"/>
      <c r="M135" s="183"/>
    </row>
    <row r="136" spans="2:13">
      <c r="B136" s="184" t="s">
        <v>414</v>
      </c>
      <c r="C136" s="184"/>
      <c r="D136" s="186">
        <v>0.11224599999999998</v>
      </c>
      <c r="E136" s="186">
        <v>0</v>
      </c>
      <c r="F136" s="186">
        <v>0.996</v>
      </c>
      <c r="G136" s="183"/>
      <c r="H136" s="183"/>
      <c r="I136" s="183"/>
      <c r="J136" s="183"/>
      <c r="K136" s="183"/>
      <c r="L136" s="183"/>
      <c r="M136" s="183"/>
    </row>
    <row r="137" spans="2:13">
      <c r="B137" s="184" t="s">
        <v>415</v>
      </c>
      <c r="C137" s="184"/>
      <c r="D137" s="186">
        <v>9.6950000000000106E-2</v>
      </c>
      <c r="E137" s="186">
        <v>0</v>
      </c>
      <c r="F137" s="186">
        <v>0.996</v>
      </c>
      <c r="G137" s="183"/>
      <c r="H137" s="183"/>
      <c r="I137" s="183"/>
      <c r="J137" s="183"/>
      <c r="K137" s="183"/>
      <c r="L137" s="183"/>
      <c r="M137" s="183"/>
    </row>
    <row r="138" spans="2:13">
      <c r="B138" s="184" t="s">
        <v>416</v>
      </c>
      <c r="C138" s="184"/>
      <c r="D138" s="186">
        <v>9.5551999999999901E-2</v>
      </c>
      <c r="E138" s="186">
        <v>0</v>
      </c>
      <c r="F138" s="186">
        <v>0.996</v>
      </c>
      <c r="G138" s="183"/>
      <c r="H138" s="183"/>
      <c r="I138" s="183"/>
      <c r="J138" s="183"/>
      <c r="K138" s="183"/>
      <c r="L138" s="183"/>
      <c r="M138" s="183"/>
    </row>
    <row r="139" spans="2:13">
      <c r="B139" s="184" t="s">
        <v>417</v>
      </c>
      <c r="C139" s="184"/>
      <c r="D139" s="186">
        <v>0.1055839999999999</v>
      </c>
      <c r="E139" s="186">
        <v>0</v>
      </c>
      <c r="F139" s="186">
        <v>0.996</v>
      </c>
      <c r="G139" s="183"/>
      <c r="H139" s="183"/>
      <c r="I139" s="183"/>
      <c r="J139" s="183"/>
      <c r="K139" s="183"/>
      <c r="L139" s="183"/>
      <c r="M139" s="183"/>
    </row>
    <row r="140" spans="2:13">
      <c r="B140" s="184" t="s">
        <v>418</v>
      </c>
      <c r="C140" s="184"/>
      <c r="D140" s="186">
        <v>0.107032</v>
      </c>
      <c r="E140" s="186">
        <v>0</v>
      </c>
      <c r="F140" s="186">
        <v>0.996</v>
      </c>
      <c r="G140" s="183"/>
      <c r="H140" s="183"/>
      <c r="I140" s="183"/>
      <c r="J140" s="183"/>
      <c r="K140" s="183"/>
      <c r="L140" s="183"/>
      <c r="M140" s="183"/>
    </row>
    <row r="141" spans="2:13">
      <c r="B141" s="184" t="s">
        <v>419</v>
      </c>
      <c r="C141" s="184"/>
      <c r="D141" s="186">
        <v>8.630499999999991E-2</v>
      </c>
      <c r="E141" s="186">
        <v>0</v>
      </c>
      <c r="F141" s="186">
        <v>0.996</v>
      </c>
      <c r="G141" s="183"/>
      <c r="H141" s="183"/>
      <c r="I141" s="183"/>
      <c r="J141" s="183"/>
      <c r="K141" s="183"/>
      <c r="L141" s="183"/>
      <c r="M141" s="183"/>
    </row>
    <row r="142" spans="2:13">
      <c r="B142" s="184" t="s">
        <v>420</v>
      </c>
      <c r="C142" s="184"/>
      <c r="D142" s="186">
        <v>8.0351000000000047E-2</v>
      </c>
      <c r="E142" s="186">
        <v>0</v>
      </c>
      <c r="F142" s="186">
        <v>0.996</v>
      </c>
      <c r="G142" s="183"/>
      <c r="H142" s="183"/>
      <c r="I142" s="183"/>
      <c r="J142" s="183"/>
      <c r="K142" s="183"/>
      <c r="L142" s="183"/>
      <c r="M142" s="183"/>
    </row>
    <row r="143" spans="2:13">
      <c r="B143" s="184" t="s">
        <v>421</v>
      </c>
      <c r="C143" s="184"/>
      <c r="D143" s="186">
        <v>8.5831000000000102E-2</v>
      </c>
      <c r="E143" s="186">
        <v>0</v>
      </c>
      <c r="F143" s="186">
        <v>0.999</v>
      </c>
      <c r="G143" s="183"/>
      <c r="H143" s="183"/>
      <c r="I143" s="183"/>
      <c r="J143" s="183"/>
      <c r="K143" s="183"/>
      <c r="L143" s="183"/>
      <c r="M143" s="183"/>
    </row>
    <row r="144" spans="2:13">
      <c r="B144" s="184" t="s">
        <v>422</v>
      </c>
      <c r="C144" s="184"/>
      <c r="D144" s="186">
        <v>0.10769600000000001</v>
      </c>
      <c r="E144" s="186">
        <v>0</v>
      </c>
      <c r="F144" s="186">
        <v>0.999</v>
      </c>
      <c r="G144" s="183"/>
      <c r="H144" s="183"/>
      <c r="I144" s="183"/>
      <c r="J144" s="183"/>
      <c r="K144" s="183"/>
      <c r="L144" s="183"/>
      <c r="M144" s="183"/>
    </row>
    <row r="145" spans="2:13">
      <c r="B145" s="184" t="s">
        <v>423</v>
      </c>
      <c r="C145" s="184"/>
      <c r="D145" s="186">
        <v>9.4314999999999996E-2</v>
      </c>
      <c r="E145" s="186">
        <v>0.106762</v>
      </c>
      <c r="F145" s="186">
        <v>0.999</v>
      </c>
      <c r="G145" s="183"/>
      <c r="H145" s="183"/>
      <c r="I145" s="183"/>
      <c r="J145" s="183"/>
      <c r="K145" s="183"/>
      <c r="L145" s="183"/>
      <c r="M145" s="183"/>
    </row>
    <row r="146" spans="2:13">
      <c r="B146" s="184" t="s">
        <v>444</v>
      </c>
      <c r="C146" s="184"/>
      <c r="D146" s="186">
        <v>0.1081390000000001</v>
      </c>
      <c r="E146" s="186">
        <v>0</v>
      </c>
      <c r="F146" s="186">
        <v>0.999</v>
      </c>
      <c r="G146" s="183"/>
      <c r="H146" s="183"/>
      <c r="I146" s="183"/>
      <c r="J146" s="183"/>
      <c r="K146" s="183"/>
      <c r="L146" s="183"/>
      <c r="M146" s="183"/>
    </row>
    <row r="147" spans="2:13">
      <c r="B147" s="184" t="s">
        <v>424</v>
      </c>
      <c r="C147" s="184"/>
      <c r="D147" s="186">
        <v>7.7742000000000033E-2</v>
      </c>
      <c r="E147" s="186">
        <v>0</v>
      </c>
      <c r="F147" s="186">
        <v>0.68</v>
      </c>
      <c r="G147" s="183"/>
      <c r="H147" s="183"/>
      <c r="I147" s="183"/>
      <c r="J147" s="183"/>
      <c r="K147" s="183"/>
      <c r="L147" s="183"/>
      <c r="M147" s="183"/>
    </row>
    <row r="148" spans="2:13">
      <c r="B148" s="184" t="s">
        <v>425</v>
      </c>
      <c r="C148" s="184"/>
      <c r="D148" s="186">
        <v>6.8733999999999976E-2</v>
      </c>
      <c r="E148" s="186">
        <v>8.5951E-2</v>
      </c>
      <c r="F148" s="186">
        <v>0.86399999999999999</v>
      </c>
      <c r="G148" s="183"/>
      <c r="H148" s="183"/>
      <c r="I148" s="183"/>
      <c r="J148" s="183"/>
      <c r="K148" s="183"/>
      <c r="L148" s="183"/>
      <c r="M148" s="183"/>
    </row>
    <row r="149" spans="2:13">
      <c r="B149" s="184" t="s">
        <v>426</v>
      </c>
      <c r="C149" s="184"/>
      <c r="D149" s="186">
        <v>6.7464000000000024E-2</v>
      </c>
      <c r="E149" s="186">
        <v>6.9420000000000003E-3</v>
      </c>
      <c r="F149" s="186">
        <v>0.7</v>
      </c>
      <c r="G149" s="183"/>
      <c r="H149" s="183"/>
      <c r="I149" s="183"/>
      <c r="J149" s="183"/>
      <c r="K149" s="183"/>
      <c r="L149" s="183"/>
      <c r="M149" s="183"/>
    </row>
    <row r="150" spans="2:13">
      <c r="B150" s="184" t="s">
        <v>427</v>
      </c>
      <c r="C150" s="184"/>
      <c r="D150" s="186">
        <v>6.1525000000000003E-2</v>
      </c>
      <c r="E150" s="186">
        <v>0</v>
      </c>
      <c r="F150" s="186">
        <v>0.68</v>
      </c>
      <c r="G150" s="183"/>
      <c r="H150" s="183"/>
      <c r="I150" s="183"/>
      <c r="J150" s="183"/>
      <c r="K150" s="183"/>
      <c r="L150" s="183"/>
      <c r="M150" s="183"/>
    </row>
    <row r="151" spans="2:13">
      <c r="B151" s="184" t="s">
        <v>428</v>
      </c>
      <c r="C151" s="184"/>
      <c r="D151" s="186">
        <v>6.2352999999999881E-2</v>
      </c>
      <c r="E151" s="186">
        <v>0</v>
      </c>
      <c r="F151" s="186">
        <v>0.69899999999999995</v>
      </c>
      <c r="G151" s="183"/>
      <c r="H151" s="183"/>
      <c r="I151" s="183"/>
      <c r="J151" s="183"/>
      <c r="K151" s="183"/>
      <c r="L151" s="183"/>
      <c r="M151" s="183"/>
    </row>
    <row r="152" spans="2:13">
      <c r="B152" s="184" t="s">
        <v>429</v>
      </c>
      <c r="C152" s="184"/>
      <c r="D152" s="186">
        <v>0.105146</v>
      </c>
      <c r="E152" s="186">
        <v>0</v>
      </c>
      <c r="F152" s="186">
        <v>0.996</v>
      </c>
      <c r="G152" s="183"/>
      <c r="H152" s="183"/>
      <c r="I152" s="183"/>
      <c r="J152" s="183"/>
      <c r="K152" s="183"/>
      <c r="L152" s="183"/>
      <c r="M152" s="183"/>
    </row>
    <row r="153" spans="2:13">
      <c r="B153" s="184" t="s">
        <v>430</v>
      </c>
      <c r="C153" s="184"/>
      <c r="D153" s="186">
        <v>7.5046000000000113E-2</v>
      </c>
      <c r="E153" s="186">
        <v>0</v>
      </c>
      <c r="F153" s="186">
        <v>0.997</v>
      </c>
      <c r="G153" s="183"/>
      <c r="H153" s="183"/>
      <c r="I153" s="183"/>
      <c r="J153" s="183"/>
      <c r="K153" s="183"/>
      <c r="L153" s="183"/>
      <c r="M153" s="183"/>
    </row>
    <row r="154" spans="2:13">
      <c r="B154" s="184" t="s">
        <v>431</v>
      </c>
      <c r="C154" s="184"/>
      <c r="D154" s="186">
        <v>7.9342000000000051E-2</v>
      </c>
      <c r="E154" s="186">
        <v>0</v>
      </c>
      <c r="F154" s="186">
        <v>0.997</v>
      </c>
      <c r="G154" s="183"/>
      <c r="H154" s="183"/>
      <c r="I154" s="183"/>
      <c r="J154" s="183"/>
      <c r="K154" s="183"/>
      <c r="L154" s="183"/>
      <c r="M154" s="183"/>
    </row>
    <row r="155" spans="2:13">
      <c r="B155" s="184" t="s">
        <v>447</v>
      </c>
      <c r="C155" s="184"/>
      <c r="D155" s="186">
        <v>0.47853499999999999</v>
      </c>
      <c r="E155" s="186">
        <v>0</v>
      </c>
      <c r="F155" s="186">
        <v>5.9989999999999997</v>
      </c>
      <c r="G155" s="183"/>
      <c r="H155" s="183"/>
      <c r="I155" s="183"/>
      <c r="J155" s="183"/>
      <c r="K155" s="183"/>
      <c r="L155" s="183"/>
      <c r="M155" s="183"/>
    </row>
    <row r="156" spans="2:13">
      <c r="B156" s="184" t="s">
        <v>448</v>
      </c>
      <c r="C156" s="184"/>
      <c r="D156" s="186">
        <v>0.47628100000000029</v>
      </c>
      <c r="E156" s="186">
        <v>0</v>
      </c>
      <c r="F156" s="186">
        <v>5.9989999999999997</v>
      </c>
      <c r="G156" s="183"/>
      <c r="H156" s="183"/>
      <c r="I156" s="183"/>
      <c r="J156" s="183"/>
      <c r="K156" s="183"/>
      <c r="L156" s="183"/>
      <c r="M156" s="183"/>
    </row>
    <row r="157" spans="2:13">
      <c r="B157" s="184" t="s">
        <v>455</v>
      </c>
      <c r="C157" s="184"/>
      <c r="D157" s="186">
        <v>0</v>
      </c>
      <c r="E157" s="186">
        <v>0</v>
      </c>
      <c r="F157" s="186">
        <v>4.9969999999999999</v>
      </c>
      <c r="G157" s="183"/>
      <c r="H157" s="183"/>
      <c r="I157" s="183"/>
      <c r="J157" s="183"/>
      <c r="K157" s="183"/>
      <c r="L157" s="183"/>
      <c r="M157" s="183"/>
    </row>
    <row r="158" spans="2:13">
      <c r="B158" s="184" t="s">
        <v>456</v>
      </c>
      <c r="C158" s="184"/>
      <c r="D158" s="186">
        <v>0</v>
      </c>
      <c r="E158" s="186">
        <v>0</v>
      </c>
      <c r="F158" s="186">
        <v>7.9950000000000001</v>
      </c>
      <c r="G158" s="183"/>
      <c r="H158" s="183"/>
      <c r="I158" s="183"/>
      <c r="J158" s="183"/>
      <c r="K158" s="183"/>
      <c r="L158" s="183"/>
      <c r="M158" s="183"/>
    </row>
    <row r="159" spans="2:13">
      <c r="B159" s="184" t="s">
        <v>457</v>
      </c>
      <c r="C159" s="184"/>
      <c r="D159" s="186">
        <v>0</v>
      </c>
      <c r="E159" s="186">
        <v>0</v>
      </c>
      <c r="F159" s="186">
        <v>0.999</v>
      </c>
      <c r="G159" s="183"/>
      <c r="H159" s="183"/>
      <c r="I159" s="183"/>
      <c r="J159" s="183"/>
      <c r="K159" s="183"/>
      <c r="L159" s="183"/>
      <c r="M159" s="183"/>
    </row>
    <row r="160" spans="2:13">
      <c r="B160" s="184" t="s">
        <v>458</v>
      </c>
      <c r="C160" s="184"/>
      <c r="D160" s="186">
        <v>0</v>
      </c>
      <c r="E160" s="186">
        <v>0</v>
      </c>
      <c r="F160" s="186">
        <v>0.999</v>
      </c>
      <c r="G160" s="183"/>
      <c r="H160" s="183"/>
      <c r="I160" s="183"/>
      <c r="J160" s="183"/>
      <c r="K160" s="183"/>
      <c r="L160" s="183"/>
      <c r="M160" s="183"/>
    </row>
    <row r="161" spans="2:13" ht="15" thickBot="1">
      <c r="B161" s="180"/>
      <c r="C161" s="180"/>
      <c r="D161" s="330"/>
      <c r="E161" s="197"/>
      <c r="F161" s="197"/>
      <c r="G161" s="183"/>
      <c r="H161" s="183"/>
      <c r="I161" s="183"/>
      <c r="J161" s="183"/>
      <c r="K161" s="183"/>
      <c r="L161" s="183"/>
      <c r="M161" s="183"/>
    </row>
    <row r="162" spans="2:13" ht="15" thickBot="1">
      <c r="B162" s="180" t="s">
        <v>432</v>
      </c>
      <c r="C162" s="180"/>
      <c r="D162" s="198">
        <v>1024.619173</v>
      </c>
      <c r="E162" s="198">
        <v>749.45737800000006</v>
      </c>
      <c r="F162" s="198">
        <v>2479.3969999999999</v>
      </c>
      <c r="G162" s="183"/>
      <c r="H162" s="183"/>
      <c r="I162" s="183"/>
      <c r="J162" s="183"/>
      <c r="K162" s="183"/>
      <c r="L162" s="183"/>
      <c r="M162" s="183"/>
    </row>
    <row r="163" spans="2:13">
      <c r="B163" s="183"/>
      <c r="C163" s="183"/>
      <c r="D163" s="183"/>
      <c r="E163" s="183"/>
      <c r="F163" s="182"/>
      <c r="G163" s="183"/>
      <c r="H163" s="183"/>
      <c r="I163" s="183"/>
      <c r="J163" s="183"/>
      <c r="K163" s="183"/>
      <c r="L163" s="183"/>
      <c r="M163" s="183"/>
    </row>
    <row r="164" spans="2:13"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</row>
    <row r="165" spans="2:13"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</row>
    <row r="166" spans="2:13"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</row>
    <row r="167" spans="2:13"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</row>
    <row r="168" spans="2:13"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</row>
    <row r="169" spans="2:13">
      <c r="B169" s="199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</row>
    <row r="170" spans="2:13" ht="18.75" thickBot="1">
      <c r="B170" s="192" t="s">
        <v>433</v>
      </c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</row>
    <row r="171" spans="2:13">
      <c r="B171" s="397" t="s">
        <v>287</v>
      </c>
      <c r="C171" s="404" t="s">
        <v>450</v>
      </c>
      <c r="D171" s="404"/>
      <c r="E171" s="404" t="s">
        <v>451</v>
      </c>
      <c r="F171" s="404"/>
      <c r="G171" s="183"/>
      <c r="H171" s="183"/>
      <c r="I171" s="183"/>
      <c r="J171" s="183"/>
      <c r="K171" s="183"/>
      <c r="L171" s="183"/>
      <c r="M171" s="183"/>
    </row>
    <row r="172" spans="2:13">
      <c r="B172" s="398"/>
      <c r="C172" s="239" t="s">
        <v>434</v>
      </c>
      <c r="D172" s="239" t="s">
        <v>435</v>
      </c>
      <c r="E172" s="212" t="s">
        <v>434</v>
      </c>
      <c r="F172" s="212" t="s">
        <v>435</v>
      </c>
      <c r="G172" s="183"/>
      <c r="H172" s="183"/>
      <c r="I172" s="183"/>
      <c r="J172" s="183"/>
      <c r="K172" s="183"/>
      <c r="L172" s="183"/>
      <c r="M172" s="183"/>
    </row>
    <row r="173" spans="2:13" ht="15" thickBot="1">
      <c r="B173" s="399"/>
      <c r="C173" s="245" t="s">
        <v>436</v>
      </c>
      <c r="D173" s="245" t="s">
        <v>437</v>
      </c>
      <c r="E173" s="213" t="s">
        <v>436</v>
      </c>
      <c r="F173" s="213" t="s">
        <v>437</v>
      </c>
      <c r="G173" s="183"/>
      <c r="H173" s="183"/>
      <c r="I173" s="183"/>
      <c r="J173" s="183"/>
      <c r="K173" s="183"/>
      <c r="L173" s="183"/>
      <c r="M173" s="183"/>
    </row>
    <row r="174" spans="2:13" ht="15">
      <c r="B174" s="331" t="s">
        <v>438</v>
      </c>
      <c r="C174" s="233">
        <v>2718.2619599999998</v>
      </c>
      <c r="D174" s="233">
        <v>2109.86839074</v>
      </c>
      <c r="E174" s="233">
        <v>3337.2671299999997</v>
      </c>
      <c r="F174" s="233">
        <v>3302.10634699</v>
      </c>
      <c r="G174" s="183"/>
      <c r="H174" s="183"/>
      <c r="I174" s="183"/>
      <c r="J174" s="183"/>
      <c r="K174" s="183"/>
      <c r="L174" s="183"/>
      <c r="M174" s="183"/>
    </row>
    <row r="175" spans="2:13" ht="15">
      <c r="B175" s="332" t="s">
        <v>439</v>
      </c>
      <c r="C175" s="233">
        <v>366848.33807000006</v>
      </c>
      <c r="D175" s="233">
        <v>820.84006582999996</v>
      </c>
      <c r="E175" s="233">
        <v>254882.72602000006</v>
      </c>
      <c r="F175" s="233">
        <v>552.56011812000008</v>
      </c>
      <c r="G175" s="183"/>
      <c r="H175" s="236"/>
      <c r="I175" s="183"/>
      <c r="J175" s="183"/>
      <c r="K175" s="183"/>
      <c r="L175" s="183"/>
      <c r="M175" s="183"/>
    </row>
    <row r="176" spans="2:13" ht="15">
      <c r="B176" s="332" t="s">
        <v>440</v>
      </c>
      <c r="C176" s="233">
        <v>232.30374999999998</v>
      </c>
      <c r="D176" s="233">
        <v>96.640526739999984</v>
      </c>
      <c r="E176" s="233">
        <v>107.20745000000004</v>
      </c>
      <c r="F176" s="233">
        <v>71.297188989999981</v>
      </c>
      <c r="G176" s="183"/>
      <c r="H176" s="183"/>
      <c r="I176" s="183"/>
      <c r="J176" s="183"/>
      <c r="K176" s="183"/>
      <c r="L176" s="183"/>
      <c r="M176" s="183"/>
    </row>
    <row r="177" spans="2:13" ht="15">
      <c r="B177" s="332" t="s">
        <v>441</v>
      </c>
      <c r="C177" s="233">
        <v>16.93534</v>
      </c>
      <c r="D177" s="233">
        <v>69.854374879999995</v>
      </c>
      <c r="E177" s="233">
        <v>12</v>
      </c>
      <c r="F177" s="233">
        <v>97.073821859999981</v>
      </c>
      <c r="G177" s="183"/>
      <c r="H177" s="183"/>
      <c r="I177" s="183"/>
      <c r="J177" s="183"/>
      <c r="K177" s="183"/>
      <c r="L177" s="183"/>
      <c r="M177" s="183"/>
    </row>
    <row r="178" spans="2:13" ht="15.75" thickBot="1">
      <c r="B178" s="256" t="s">
        <v>296</v>
      </c>
      <c r="C178" s="234"/>
      <c r="D178" s="235">
        <v>3097.2033581899996</v>
      </c>
      <c r="E178" s="234"/>
      <c r="F178" s="235">
        <v>4023.0374759599999</v>
      </c>
      <c r="G178" s="183"/>
      <c r="H178" s="183"/>
      <c r="I178" s="183"/>
      <c r="J178" s="183"/>
      <c r="K178" s="183"/>
      <c r="L178" s="183"/>
      <c r="M178" s="183"/>
    </row>
    <row r="179" spans="2:13">
      <c r="B179" s="199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</row>
    <row r="180" spans="2:13">
      <c r="B180" s="199" t="s">
        <v>442</v>
      </c>
      <c r="C180" s="237"/>
      <c r="D180" s="237"/>
      <c r="E180" s="237"/>
      <c r="F180" s="237"/>
      <c r="G180" s="183"/>
      <c r="H180" s="183"/>
      <c r="I180" s="183"/>
      <c r="J180" s="183"/>
      <c r="K180" s="183"/>
      <c r="L180" s="183"/>
      <c r="M180" s="183"/>
    </row>
    <row r="181" spans="2:13">
      <c r="C181" s="139"/>
      <c r="D181" s="139"/>
      <c r="E181" s="139"/>
      <c r="F181" s="139"/>
    </row>
    <row r="182" spans="2:13">
      <c r="C182" s="139"/>
      <c r="D182" s="139"/>
      <c r="E182" s="139"/>
      <c r="F182" s="139"/>
    </row>
    <row r="183" spans="2:13">
      <c r="C183" s="139"/>
      <c r="D183" s="139"/>
      <c r="E183" s="139"/>
      <c r="F183" s="139"/>
    </row>
    <row r="184" spans="2:13" outlineLevel="1">
      <c r="C184" s="139"/>
      <c r="D184" s="139"/>
      <c r="E184" s="139"/>
      <c r="F184" s="139"/>
    </row>
    <row r="185" spans="2:13" outlineLevel="1">
      <c r="C185" s="139"/>
      <c r="D185" s="139"/>
      <c r="E185" s="139"/>
      <c r="F185" s="139"/>
    </row>
    <row r="186" spans="2:13" outlineLevel="1">
      <c r="C186" s="139"/>
      <c r="D186" s="139"/>
      <c r="E186" s="139"/>
      <c r="F186" s="139"/>
    </row>
    <row r="187" spans="2:13" outlineLevel="1">
      <c r="C187" s="139"/>
      <c r="D187" s="139"/>
      <c r="E187" s="139"/>
      <c r="F187" s="139"/>
    </row>
    <row r="188" spans="2:13" outlineLevel="1">
      <c r="C188" s="139"/>
      <c r="D188" s="139"/>
      <c r="E188" s="139"/>
      <c r="F188" s="139"/>
    </row>
    <row r="189" spans="2:13" outlineLevel="1">
      <c r="C189" s="139"/>
      <c r="D189" s="139"/>
      <c r="E189" s="139"/>
      <c r="F189" s="139"/>
    </row>
    <row r="190" spans="2:13" outlineLevel="1">
      <c r="C190" s="139"/>
      <c r="D190" s="139"/>
      <c r="E190" s="139"/>
      <c r="F190" s="139"/>
    </row>
    <row r="191" spans="2:13" outlineLevel="1">
      <c r="C191" s="139"/>
      <c r="D191" s="139"/>
      <c r="E191" s="139"/>
      <c r="F191" s="139"/>
    </row>
    <row r="192" spans="2:13" outlineLevel="1">
      <c r="C192" s="139"/>
      <c r="D192" s="139"/>
      <c r="E192" s="139"/>
      <c r="F192" s="139"/>
    </row>
    <row r="193" spans="3:6" outlineLevel="1">
      <c r="C193" s="139"/>
      <c r="D193" s="139"/>
      <c r="E193" s="139"/>
      <c r="F193" s="139"/>
    </row>
    <row r="194" spans="3:6" outlineLevel="1">
      <c r="C194" s="139"/>
      <c r="D194" s="139"/>
      <c r="E194" s="139"/>
      <c r="F194" s="139"/>
    </row>
    <row r="195" spans="3:6" outlineLevel="1">
      <c r="C195" s="139"/>
      <c r="D195" s="139"/>
      <c r="E195" s="139"/>
      <c r="F195" s="139"/>
    </row>
    <row r="196" spans="3:6" outlineLevel="1">
      <c r="C196" s="139"/>
      <c r="D196" s="139"/>
      <c r="E196" s="139"/>
      <c r="F196" s="139"/>
    </row>
    <row r="197" spans="3:6" outlineLevel="1">
      <c r="C197" s="139"/>
      <c r="D197" s="139"/>
      <c r="E197" s="139"/>
      <c r="F197" s="139"/>
    </row>
    <row r="198" spans="3:6" outlineLevel="1">
      <c r="C198" s="139"/>
      <c r="D198" s="139"/>
      <c r="E198" s="139"/>
      <c r="F198" s="139"/>
    </row>
    <row r="199" spans="3:6" outlineLevel="1">
      <c r="C199" s="139"/>
      <c r="D199" s="139"/>
      <c r="E199" s="139"/>
      <c r="F199" s="139"/>
    </row>
    <row r="200" spans="3:6" outlineLevel="1">
      <c r="C200" s="139"/>
      <c r="D200" s="139"/>
      <c r="E200" s="139"/>
      <c r="F200" s="139"/>
    </row>
    <row r="201" spans="3:6" outlineLevel="1">
      <c r="C201" s="139"/>
      <c r="D201" s="139"/>
      <c r="E201" s="139"/>
      <c r="F201" s="139"/>
    </row>
    <row r="202" spans="3:6" outlineLevel="1">
      <c r="C202" s="139"/>
      <c r="D202" s="139"/>
      <c r="E202" s="139"/>
      <c r="F202" s="139"/>
    </row>
    <row r="203" spans="3:6" outlineLevel="1">
      <c r="C203" s="139"/>
      <c r="D203" s="139"/>
      <c r="E203" s="139"/>
      <c r="F203" s="139"/>
    </row>
    <row r="204" spans="3:6" outlineLevel="1">
      <c r="C204" s="139"/>
      <c r="D204" s="139"/>
      <c r="E204" s="139"/>
      <c r="F204" s="139"/>
    </row>
    <row r="205" spans="3:6" outlineLevel="1">
      <c r="C205" s="139"/>
      <c r="D205" s="139"/>
      <c r="E205" s="139"/>
      <c r="F205" s="139"/>
    </row>
    <row r="206" spans="3:6" outlineLevel="1">
      <c r="C206" s="139"/>
      <c r="D206" s="139"/>
      <c r="E206" s="139"/>
      <c r="F206" s="139"/>
    </row>
    <row r="207" spans="3:6" outlineLevel="1">
      <c r="C207" s="139"/>
      <c r="D207" s="139"/>
      <c r="E207" s="139"/>
      <c r="F207" s="139"/>
    </row>
    <row r="208" spans="3:6" outlineLevel="1">
      <c r="C208" s="139"/>
      <c r="D208" s="139"/>
      <c r="E208" s="139"/>
      <c r="F208" s="139"/>
    </row>
    <row r="209" spans="3:6" outlineLevel="1">
      <c r="C209" s="139"/>
      <c r="D209" s="139"/>
      <c r="E209" s="139"/>
      <c r="F209" s="139"/>
    </row>
    <row r="210" spans="3:6" outlineLevel="1">
      <c r="C210" s="139"/>
      <c r="D210" s="139"/>
      <c r="E210" s="139"/>
      <c r="F210" s="139"/>
    </row>
    <row r="211" spans="3:6" outlineLevel="1">
      <c r="C211" s="139"/>
      <c r="D211" s="139"/>
      <c r="E211" s="139"/>
      <c r="F211" s="139"/>
    </row>
    <row r="212" spans="3:6" outlineLevel="1">
      <c r="C212" s="139"/>
      <c r="D212" s="139"/>
      <c r="E212" s="139"/>
      <c r="F212" s="139"/>
    </row>
    <row r="213" spans="3:6" outlineLevel="1">
      <c r="C213" s="139"/>
      <c r="D213" s="139"/>
      <c r="E213" s="139"/>
      <c r="F213" s="139"/>
    </row>
    <row r="214" spans="3:6" outlineLevel="1">
      <c r="C214" s="139"/>
      <c r="D214" s="139"/>
      <c r="E214" s="139"/>
      <c r="F214" s="139"/>
    </row>
    <row r="215" spans="3:6" outlineLevel="1">
      <c r="C215" s="139"/>
      <c r="D215" s="139"/>
      <c r="E215" s="139"/>
      <c r="F215" s="139"/>
    </row>
    <row r="216" spans="3:6" outlineLevel="1">
      <c r="C216" s="139"/>
      <c r="D216" s="139"/>
      <c r="E216" s="139"/>
      <c r="F216" s="139"/>
    </row>
    <row r="217" spans="3:6" outlineLevel="1">
      <c r="C217" s="139"/>
      <c r="D217" s="139"/>
      <c r="E217" s="139"/>
      <c r="F217" s="139"/>
    </row>
    <row r="218" spans="3:6" outlineLevel="1">
      <c r="C218" s="139"/>
      <c r="D218" s="139"/>
      <c r="E218" s="139"/>
      <c r="F218" s="139"/>
    </row>
    <row r="219" spans="3:6" outlineLevel="1">
      <c r="C219" s="139"/>
      <c r="D219" s="139"/>
      <c r="E219" s="139"/>
      <c r="F219" s="139"/>
    </row>
    <row r="220" spans="3:6" outlineLevel="1">
      <c r="C220" s="139"/>
      <c r="D220" s="139"/>
      <c r="E220" s="139"/>
      <c r="F220" s="139"/>
    </row>
    <row r="221" spans="3:6" outlineLevel="1">
      <c r="C221" s="139"/>
      <c r="D221" s="139"/>
      <c r="E221" s="139"/>
      <c r="F221" s="139"/>
    </row>
    <row r="222" spans="3:6" outlineLevel="1">
      <c r="C222" s="139"/>
      <c r="D222" s="139"/>
      <c r="E222" s="139"/>
      <c r="F222" s="139"/>
    </row>
    <row r="223" spans="3:6" outlineLevel="1">
      <c r="C223" s="139"/>
      <c r="D223" s="139"/>
      <c r="E223" s="139"/>
      <c r="F223" s="139"/>
    </row>
    <row r="224" spans="3:6" outlineLevel="1">
      <c r="C224" s="139"/>
      <c r="D224" s="139"/>
      <c r="E224" s="139"/>
      <c r="F224" s="139"/>
    </row>
    <row r="225" spans="3:6" outlineLevel="1">
      <c r="C225" s="139"/>
      <c r="D225" s="139"/>
      <c r="E225" s="139"/>
      <c r="F225" s="139"/>
    </row>
    <row r="226" spans="3:6" outlineLevel="1">
      <c r="C226" s="139"/>
      <c r="D226" s="139"/>
      <c r="E226" s="139"/>
      <c r="F226" s="139"/>
    </row>
    <row r="227" spans="3:6" outlineLevel="1">
      <c r="C227" s="139"/>
      <c r="D227" s="139"/>
      <c r="E227" s="139"/>
      <c r="F227" s="139"/>
    </row>
    <row r="228" spans="3:6" outlineLevel="1">
      <c r="C228" s="139"/>
      <c r="D228" s="139"/>
      <c r="E228" s="139"/>
      <c r="F228" s="139"/>
    </row>
    <row r="229" spans="3:6" outlineLevel="1">
      <c r="C229" s="139"/>
      <c r="D229" s="139"/>
      <c r="E229" s="139"/>
      <c r="F229" s="139"/>
    </row>
    <row r="230" spans="3:6" outlineLevel="1">
      <c r="C230" s="139"/>
      <c r="D230" s="139"/>
      <c r="E230" s="139"/>
      <c r="F230" s="139"/>
    </row>
    <row r="231" spans="3:6" outlineLevel="1">
      <c r="C231" s="139"/>
      <c r="D231" s="139"/>
      <c r="E231" s="139"/>
      <c r="F231" s="139"/>
    </row>
    <row r="232" spans="3:6" outlineLevel="1">
      <c r="C232" s="139"/>
      <c r="D232" s="139"/>
      <c r="E232" s="139"/>
      <c r="F232" s="139"/>
    </row>
    <row r="233" spans="3:6" outlineLevel="1">
      <c r="C233" s="139"/>
      <c r="D233" s="139"/>
      <c r="E233" s="139"/>
      <c r="F233" s="139"/>
    </row>
    <row r="234" spans="3:6" outlineLevel="1">
      <c r="C234" s="139"/>
      <c r="D234" s="139"/>
      <c r="E234" s="139"/>
      <c r="F234" s="139"/>
    </row>
    <row r="235" spans="3:6" outlineLevel="1">
      <c r="C235" s="139"/>
      <c r="D235" s="139"/>
      <c r="E235" s="139"/>
      <c r="F235" s="139"/>
    </row>
    <row r="236" spans="3:6" outlineLevel="1">
      <c r="C236" s="139"/>
      <c r="D236" s="139"/>
      <c r="E236" s="139"/>
      <c r="F236" s="139"/>
    </row>
    <row r="237" spans="3:6" outlineLevel="1">
      <c r="C237" s="139"/>
      <c r="D237" s="139"/>
      <c r="E237" s="139"/>
      <c r="F237" s="139"/>
    </row>
    <row r="238" spans="3:6" outlineLevel="1">
      <c r="C238" s="139"/>
      <c r="D238" s="139"/>
      <c r="E238" s="139"/>
      <c r="F238" s="139"/>
    </row>
    <row r="239" spans="3:6" outlineLevel="1">
      <c r="C239" s="139"/>
      <c r="D239" s="139"/>
      <c r="E239" s="139"/>
      <c r="F239" s="139"/>
    </row>
    <row r="240" spans="3:6" outlineLevel="1">
      <c r="C240" s="139"/>
      <c r="D240" s="139"/>
      <c r="E240" s="139"/>
      <c r="F240" s="139"/>
    </row>
    <row r="241" spans="3:6" outlineLevel="1">
      <c r="C241" s="139"/>
      <c r="D241" s="139"/>
      <c r="E241" s="139"/>
      <c r="F241" s="139"/>
    </row>
    <row r="242" spans="3:6" outlineLevel="1">
      <c r="C242" s="139"/>
      <c r="D242" s="139"/>
      <c r="E242" s="139"/>
      <c r="F242" s="139"/>
    </row>
    <row r="243" spans="3:6" outlineLevel="1">
      <c r="C243" s="139"/>
      <c r="D243" s="139"/>
      <c r="E243" s="139"/>
      <c r="F243" s="139"/>
    </row>
    <row r="244" spans="3:6" outlineLevel="1">
      <c r="C244" s="139"/>
      <c r="D244" s="139"/>
      <c r="E244" s="139"/>
      <c r="F244" s="139"/>
    </row>
    <row r="245" spans="3:6">
      <c r="C245" s="139"/>
      <c r="D245" s="139"/>
      <c r="E245" s="139"/>
      <c r="F245" s="139"/>
    </row>
    <row r="246" spans="3:6">
      <c r="C246" s="139"/>
      <c r="D246" s="139"/>
      <c r="E246" s="139"/>
      <c r="F246" s="139"/>
    </row>
    <row r="247" spans="3:6">
      <c r="C247" s="139"/>
      <c r="D247" s="139"/>
      <c r="E247" s="139"/>
      <c r="F247" s="139"/>
    </row>
    <row r="248" spans="3:6">
      <c r="C248" s="139"/>
      <c r="D248" s="139"/>
      <c r="E248" s="139"/>
      <c r="F248" s="139"/>
    </row>
    <row r="249" spans="3:6">
      <c r="C249" s="139"/>
      <c r="D249" s="139"/>
      <c r="E249" s="139"/>
      <c r="F249" s="139"/>
    </row>
    <row r="250" spans="3:6">
      <c r="C250" s="139"/>
      <c r="D250" s="139"/>
      <c r="E250" s="139"/>
      <c r="F250" s="139"/>
    </row>
    <row r="251" spans="3:6">
      <c r="C251" s="139"/>
      <c r="D251" s="139"/>
      <c r="E251" s="139"/>
      <c r="F251" s="139"/>
    </row>
    <row r="252" spans="3:6">
      <c r="C252" s="139"/>
      <c r="D252" s="139"/>
      <c r="E252" s="139"/>
      <c r="F252" s="139"/>
    </row>
    <row r="253" spans="3:6">
      <c r="C253" s="139"/>
      <c r="D253" s="139"/>
      <c r="E253" s="139"/>
      <c r="F253" s="139"/>
    </row>
    <row r="254" spans="3:6">
      <c r="C254" s="139"/>
      <c r="D254" s="139"/>
      <c r="E254" s="139"/>
      <c r="F254" s="139"/>
    </row>
    <row r="255" spans="3:6">
      <c r="C255" s="139"/>
      <c r="D255" s="139"/>
      <c r="E255" s="139"/>
      <c r="F255" s="139"/>
    </row>
    <row r="256" spans="3:6">
      <c r="C256" s="139"/>
      <c r="D256" s="139"/>
      <c r="E256" s="139"/>
      <c r="F256" s="139"/>
    </row>
    <row r="257" spans="3:6">
      <c r="C257" s="139"/>
      <c r="D257" s="139"/>
      <c r="E257" s="139"/>
      <c r="F257" s="139"/>
    </row>
    <row r="258" spans="3:6">
      <c r="C258" s="139"/>
      <c r="D258" s="139"/>
      <c r="E258" s="139"/>
      <c r="F258" s="139"/>
    </row>
    <row r="259" spans="3:6">
      <c r="C259" s="139"/>
      <c r="D259" s="139"/>
      <c r="E259" s="139"/>
      <c r="F259" s="139"/>
    </row>
    <row r="260" spans="3:6">
      <c r="C260" s="139"/>
      <c r="D260" s="139"/>
      <c r="E260" s="139"/>
      <c r="F260" s="139"/>
    </row>
    <row r="261" spans="3:6">
      <c r="C261" s="139"/>
      <c r="D261" s="139"/>
      <c r="E261" s="139"/>
      <c r="F261" s="139"/>
    </row>
    <row r="262" spans="3:6">
      <c r="C262" s="139"/>
      <c r="D262" s="139"/>
      <c r="E262" s="139"/>
      <c r="F262" s="139"/>
    </row>
    <row r="263" spans="3:6">
      <c r="C263" s="139"/>
      <c r="D263" s="139"/>
      <c r="E263" s="139"/>
      <c r="F263" s="139"/>
    </row>
    <row r="264" spans="3:6">
      <c r="C264" s="139"/>
      <c r="D264" s="139"/>
      <c r="E264" s="139"/>
      <c r="F264" s="139"/>
    </row>
    <row r="265" spans="3:6">
      <c r="C265" s="139"/>
      <c r="D265" s="139"/>
      <c r="E265" s="139"/>
      <c r="F265" s="139"/>
    </row>
    <row r="266" spans="3:6">
      <c r="C266" s="139"/>
      <c r="D266" s="139"/>
      <c r="E266" s="139"/>
      <c r="F266" s="139"/>
    </row>
    <row r="267" spans="3:6">
      <c r="C267" s="139"/>
      <c r="D267" s="139"/>
      <c r="E267" s="139"/>
      <c r="F267" s="139"/>
    </row>
    <row r="268" spans="3:6">
      <c r="C268" s="139"/>
      <c r="D268" s="139"/>
      <c r="E268" s="139"/>
      <c r="F268" s="139"/>
    </row>
    <row r="269" spans="3:6">
      <c r="C269" s="139"/>
      <c r="D269" s="139"/>
      <c r="E269" s="139"/>
      <c r="F269" s="139"/>
    </row>
    <row r="270" spans="3:6">
      <c r="C270" s="139"/>
      <c r="D270" s="139"/>
      <c r="E270" s="139"/>
      <c r="F270" s="139"/>
    </row>
    <row r="271" spans="3:6">
      <c r="C271" s="139"/>
      <c r="D271" s="139"/>
      <c r="E271" s="139"/>
      <c r="F271" s="139"/>
    </row>
    <row r="272" spans="3:6">
      <c r="C272" s="139"/>
      <c r="D272" s="139"/>
      <c r="E272" s="139"/>
      <c r="F272" s="139"/>
    </row>
    <row r="273" spans="3:6">
      <c r="C273" s="139"/>
      <c r="D273" s="139"/>
      <c r="E273" s="139"/>
      <c r="F273" s="139"/>
    </row>
    <row r="274" spans="3:6">
      <c r="C274" s="139"/>
      <c r="D274" s="139"/>
      <c r="E274" s="139"/>
      <c r="F274" s="139"/>
    </row>
    <row r="275" spans="3:6">
      <c r="C275" s="139"/>
      <c r="D275" s="139"/>
      <c r="E275" s="139"/>
      <c r="F275" s="139"/>
    </row>
    <row r="276" spans="3:6">
      <c r="C276" s="139"/>
      <c r="D276" s="139"/>
      <c r="E276" s="139"/>
      <c r="F276" s="139"/>
    </row>
  </sheetData>
  <mergeCells count="206">
    <mergeCell ref="B51:B52"/>
    <mergeCell ref="B53:B54"/>
    <mergeCell ref="C51:C52"/>
    <mergeCell ref="C53:C54"/>
    <mergeCell ref="B171:B173"/>
    <mergeCell ref="C171:D171"/>
    <mergeCell ref="D64:E64"/>
    <mergeCell ref="B104:B107"/>
    <mergeCell ref="C104:C107"/>
    <mergeCell ref="D104:E104"/>
    <mergeCell ref="D105:E105"/>
    <mergeCell ref="D106:E106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D51:D52"/>
    <mergeCell ref="E51:E52"/>
    <mergeCell ref="F51:F52"/>
    <mergeCell ref="G51:G52"/>
    <mergeCell ref="H51:H52"/>
    <mergeCell ref="I51:I52"/>
    <mergeCell ref="J51:J52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K12:K13"/>
    <mergeCell ref="J16:J17"/>
    <mergeCell ref="K16:K17"/>
    <mergeCell ref="H16:H17"/>
    <mergeCell ref="I16:I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H38:H40"/>
    <mergeCell ref="I38:I40"/>
    <mergeCell ref="J38:J40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G38:G40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L49:L50"/>
    <mergeCell ref="M49:M50"/>
    <mergeCell ref="E171:F171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07E0A1-7877-4D85-B4F1-5905DD3A1A45}">
  <ds:schemaRefs>
    <ds:schemaRef ds:uri="http://schemas.microsoft.com/office/2006/documentManagement/types"/>
    <ds:schemaRef ds:uri="http://schemas.microsoft.com/office/infopath/2007/PartnerControls"/>
    <ds:schemaRef ds:uri="7f507ee8-c5d8-4b39-bbda-4ce8a33791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24</vt:i4>
      </vt:variant>
    </vt:vector>
  </HeadingPairs>
  <TitlesOfParts>
    <vt:vector size="27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operacyjne_PL'!_Toc151110121</vt:lpstr>
      <vt:lpstr>'Szczegółowe dane operacyjne_PL'!_Toc151110126</vt:lpstr>
      <vt:lpstr>'Szczegółowe dane operacyjne_PL'!_Toc151110131</vt:lpstr>
      <vt:lpstr>'Szczegółowe dane operacyjne_PL'!_Toc151110140</vt:lpstr>
      <vt:lpstr>'Szczegółowe dane operacyjne_PL'!_Toc96511602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Ozga Stanisław [PGE S.A.]</cp:lastModifiedBy>
  <cp:revision/>
  <dcterms:created xsi:type="dcterms:W3CDTF">2019-09-24T17:57:24Z</dcterms:created>
  <dcterms:modified xsi:type="dcterms:W3CDTF">2024-04-05T09:27:04Z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</Properties>
</file>